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Finance\StateAidFunds\Budget Detail\Budget Detail 2023-2024\"/>
    </mc:Choice>
  </mc:AlternateContent>
  <xr:revisionPtr revIDLastSave="0" documentId="8_{0B20B489-2ED6-49DE-A32A-3BBC43006F58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 &amp; I" sheetId="4" state="hidden" r:id="rId1"/>
    <sheet name="Sheet1" sheetId="1" r:id="rId2"/>
    <sheet name="Sheet2" sheetId="5" r:id="rId3"/>
  </sheets>
  <definedNames>
    <definedName name="_xlnm._FilterDatabase" localSheetId="1" hidden="1">Sheet1!$A$1:$H$76</definedName>
    <definedName name="_xlnm._FilterDatabase" localSheetId="2" hidden="1">Sheet2!$A$7:$B$7</definedName>
    <definedName name="_xlnm.Print_Area" localSheetId="1">Sheet1!$A:$B</definedName>
    <definedName name="_xlnm.Print_Titles" localSheetId="1">Sheet1!$A:$B,Sheet1!$2:$2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4" i="1" l="1"/>
  <c r="H63" i="1"/>
  <c r="H61" i="1"/>
  <c r="H36" i="1"/>
  <c r="H29" i="1"/>
  <c r="H19" i="1"/>
  <c r="H18" i="1"/>
  <c r="H16" i="1"/>
  <c r="H10" i="1"/>
  <c r="H9" i="1"/>
  <c r="H8" i="1"/>
  <c r="R66" i="1"/>
  <c r="H20" i="1"/>
  <c r="H62" i="1" l="1"/>
  <c r="H51" i="1"/>
  <c r="H50" i="1"/>
  <c r="H35" i="1"/>
  <c r="H28" i="1"/>
  <c r="S66" i="1" l="1"/>
  <c r="Q66" i="1" l="1"/>
  <c r="U66" i="1"/>
  <c r="P66" i="1"/>
  <c r="T66" i="1" l="1"/>
  <c r="AM66" i="1" l="1"/>
  <c r="AJ66" i="1"/>
  <c r="AK66" i="1"/>
  <c r="AI66" i="1"/>
  <c r="AH66" i="1"/>
  <c r="C54" i="1"/>
  <c r="V66" i="1"/>
  <c r="AN66" i="1" l="1"/>
  <c r="AL66" i="1"/>
  <c r="AG66" i="1"/>
  <c r="E66" i="1"/>
  <c r="W66" i="1"/>
  <c r="AE66" i="1" l="1"/>
  <c r="AD66" i="1"/>
  <c r="AC66" i="1" l="1"/>
  <c r="AB66" i="1"/>
  <c r="AA66" i="1"/>
  <c r="Z66" i="1"/>
  <c r="AF66" i="1"/>
  <c r="C45" i="1" l="1"/>
  <c r="C29" i="1"/>
  <c r="C22" i="1"/>
  <c r="C20" i="1"/>
  <c r="C47" i="1"/>
  <c r="C9" i="1"/>
  <c r="C31" i="1"/>
  <c r="C40" i="1"/>
  <c r="Y66" i="1"/>
  <c r="C46" i="1"/>
  <c r="C16" i="1"/>
  <c r="C33" i="1"/>
  <c r="C34" i="1"/>
  <c r="C38" i="1"/>
  <c r="C43" i="1"/>
  <c r="C48" i="1"/>
  <c r="C52" i="1"/>
  <c r="AP66" i="1" l="1"/>
  <c r="C51" i="1" l="1"/>
  <c r="C39" i="1"/>
  <c r="C18" i="1"/>
  <c r="C13" i="1"/>
  <c r="C12" i="1"/>
  <c r="C8" i="1"/>
  <c r="C15" i="1"/>
  <c r="C41" i="1"/>
  <c r="C17" i="1"/>
  <c r="C23" i="1"/>
  <c r="C36" i="1"/>
  <c r="C27" i="1"/>
  <c r="C14" i="1"/>
  <c r="C42" i="1"/>
  <c r="C21" i="1"/>
  <c r="C30" i="1" l="1"/>
  <c r="J66" i="1"/>
  <c r="K66" i="1"/>
  <c r="X66" i="1" l="1"/>
  <c r="C50" i="1"/>
  <c r="C44" i="1"/>
  <c r="C26" i="1"/>
  <c r="C11" i="1"/>
  <c r="C49" i="1" l="1"/>
  <c r="C32" i="1" l="1"/>
  <c r="C53" i="1"/>
  <c r="L66" i="1" l="1"/>
  <c r="M66" i="1"/>
  <c r="N66" i="1"/>
  <c r="O66" i="1"/>
  <c r="C37" i="1" l="1"/>
  <c r="C24" i="1"/>
  <c r="C10" i="1"/>
  <c r="AO66" i="1"/>
  <c r="C19" i="1"/>
  <c r="C35" i="1"/>
  <c r="C28" i="1"/>
  <c r="C25" i="1"/>
  <c r="C55" i="1"/>
  <c r="C56" i="1"/>
  <c r="C57" i="1"/>
  <c r="C59" i="1"/>
  <c r="C60" i="1"/>
  <c r="C61" i="1"/>
  <c r="C62" i="1"/>
  <c r="C63" i="1"/>
  <c r="C64" i="1"/>
  <c r="C65" i="1"/>
  <c r="C58" i="1" l="1"/>
  <c r="I66" i="1"/>
  <c r="D66" i="1" l="1"/>
  <c r="G66" i="1"/>
  <c r="F66" i="1" l="1"/>
  <c r="H66" i="1" l="1"/>
  <c r="C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Anderson</author>
    <author>Katie Buchanan</author>
    <author>tc={C28F3CC1-7B8D-497F-B2E0-F5BB70591189}</author>
  </authors>
  <commentList>
    <comment ref="P1" authorId="0" shapeId="0" xr:uid="{7724D987-0711-401D-AFB8-DCFDF4C3227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01/20/2023
</t>
        </r>
      </text>
    </comment>
    <comment ref="Q1" authorId="0" shapeId="0" xr:uid="{7F26C130-84B4-49F0-999D-05036491540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FC07
SBCC  05/19/2023</t>
        </r>
      </text>
    </comment>
    <comment ref="S1" authorId="0" shapeId="0" xr:uid="{705BF5E7-5A18-45E1-8754-E01EDDE27C6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T1" authorId="0" shapeId="0" xr:uid="{BC166DA7-ABA0-4D77-A88B-6A7219AAAA9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V1" authorId="1" shapeId="0" xr:uid="{5E2F7B1B-A141-4E4B-BB6D-CE7AC173213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05/22/2022</t>
        </r>
      </text>
    </comment>
    <comment ref="W1" authorId="1" shapeId="0" xr:uid="{C7720781-F038-44E1-870F-48A07205A59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X1" authorId="0" shapeId="0" xr:uid="{3D3446F2-5017-4F2B-BAC4-E7A1D3AAD5D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SBCC 1/21/2021</t>
        </r>
      </text>
    </comment>
    <comment ref="Y1" authorId="0" shapeId="0" xr:uid="{72D6E2B6-8F5A-4D9B-81C2-26CE74F00FD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03/17/2023
</t>
        </r>
      </text>
    </comment>
    <comment ref="Z1" authorId="0" shapeId="0" xr:uid="{531830E1-C12A-4C28-9F9B-55330DB42A6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AA1" authorId="0" shapeId="0" xr:uid="{C92BFD3A-F964-4EA8-9117-668C7FB936A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AB1" authorId="0" shapeId="0" xr:uid="{47B2CE71-0F90-418A-B51D-294A6099E03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AC1" authorId="0" shapeId="0" xr:uid="{D4590687-CC27-49E6-BCCB-C32D8030841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AD1" authorId="0" shapeId="0" xr:uid="{5FA3EE33-FD6A-4C0A-A06E-918B0ACF1E6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AE1" authorId="0" shapeId="0" xr:uid="{57B1EE76-924F-429F-9562-BEBC093ABF2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AF1" authorId="0" shapeId="0" xr:uid="{C6A20A21-87A3-438C-AF54-013E9E0A2D1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AG1" authorId="0" shapeId="0" xr:uid="{B2588019-8A62-4B47-A09C-07CCA4DF90A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FC08
SBCC  02/17/2023
</t>
        </r>
      </text>
    </comment>
    <comment ref="AH1" authorId="1" shapeId="0" xr:uid="{4663029A-DFB7-472D-95A6-5760035691B2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AI1" authorId="1" shapeId="0" xr:uid="{E0C63C53-0D94-4133-97EF-F9809E04071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AJ1" authorId="0" shapeId="0" xr:uid="{14E8AB0A-6D0C-48F2-B64E-E420C2F037C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FC07
SBCC 02/17/2023
</t>
        </r>
      </text>
    </comment>
    <comment ref="AK1" authorId="0" shapeId="0" xr:uid="{7E46187F-A398-423F-98A6-6C499244BC2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02/18/2022
FY 2021-22 thru
 December 31, 2024
</t>
        </r>
      </text>
    </comment>
    <comment ref="AL1" authorId="0" shapeId="0" xr:uid="{AFD51263-6850-4E6B-B27F-B1C540A71D7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AN1" authorId="0" shapeId="0" xr:uid="{378859DB-0243-4A9D-B667-011B37F7386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5/19/2023</t>
        </r>
      </text>
    </comment>
    <comment ref="AO1" authorId="2" shapeId="0" xr:uid="{C28F3CC1-7B8D-497F-B2E0-F5BB70591189}">
      <text>
        <t>[Threaded comment]
Your version of Excel allows you to read this threaded comment; however, any edits to it will get removed if the file is opened in a newer version of Excel. Learn more: https://go.microsoft.com/fwlink/?linkid=870924
Comment:
    NC Department of Public Safety of Adult Correction and Juvenile Justice (DACJJ)</t>
      </text>
    </comment>
    <comment ref="U2" authorId="1" shapeId="0" xr:uid="{6B89DFF2-AC10-4FC1-A42B-0FD9FB0B702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Original allocation approved by Dr. Carver (Presidential Delegation)
on 4/25/23.  </t>
        </r>
      </text>
    </comment>
    <comment ref="AH2" authorId="1" shapeId="0" xr:uid="{05DF5A48-696B-4821-A4FE-E7C3D911367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AI2" authorId="1" shapeId="0" xr:uid="{98C21D44-E0A5-4E82-BC55-91DBFEA7C08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7/16/2021</t>
        </r>
      </text>
    </comment>
    <comment ref="D4" authorId="1" shapeId="0" xr:uid="{26203E0E-019B-4102-B18D-6D9B380276E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Budget package FY 2023-24</t>
        </r>
      </text>
    </comment>
  </commentList>
</comments>
</file>

<file path=xl/sharedStrings.xml><?xml version="1.0" encoding="utf-8"?>
<sst xmlns="http://schemas.openxmlformats.org/spreadsheetml/2006/main" count="434" uniqueCount="236">
  <si>
    <t>TOTAL</t>
  </si>
  <si>
    <t>ALLOCATION</t>
  </si>
  <si>
    <t>ALAMANCE CC</t>
  </si>
  <si>
    <t>ASHEVILLE-BUNCOMBE TCC</t>
  </si>
  <si>
    <t>BEAUFORT CC</t>
  </si>
  <si>
    <t>BLADEN CC</t>
  </si>
  <si>
    <t>BLUE RIDGE CC</t>
  </si>
  <si>
    <t>BRUNSWICK CC</t>
  </si>
  <si>
    <t>CALDWELL CC</t>
  </si>
  <si>
    <t>CAPE FEAR CC</t>
  </si>
  <si>
    <t>CARTERET CC</t>
  </si>
  <si>
    <t>CATAWBA VALLEY CC</t>
  </si>
  <si>
    <t>CENTRAL CAROLINA CC</t>
  </si>
  <si>
    <t>CENTRAL PIEDMONT CC</t>
  </si>
  <si>
    <t>CLEVELAND CC</t>
  </si>
  <si>
    <t>COASTAL CAROLINA CC</t>
  </si>
  <si>
    <t>COLLEGE OF THE ALBEMARLE</t>
  </si>
  <si>
    <t>CRAVEN CC</t>
  </si>
  <si>
    <t>DURHAM TCC</t>
  </si>
  <si>
    <t>EDGECOMBE CC</t>
  </si>
  <si>
    <t>FAYETTEVILLE TCC</t>
  </si>
  <si>
    <t>FORSYTH TCC</t>
  </si>
  <si>
    <t>GASTON CC</t>
  </si>
  <si>
    <t>GUILFORD TCC</t>
  </si>
  <si>
    <t>HALIFAX CC</t>
  </si>
  <si>
    <t>HAYWOOD CC</t>
  </si>
  <si>
    <t>ISOTHERMAL CC</t>
  </si>
  <si>
    <t>JAMES SPRUNT CC</t>
  </si>
  <si>
    <t>JOHNSTON CC</t>
  </si>
  <si>
    <t>LENOIR CC</t>
  </si>
  <si>
    <t>MARTIN CC</t>
  </si>
  <si>
    <t>MAYLAND CC</t>
  </si>
  <si>
    <t>MCDOWELL CC</t>
  </si>
  <si>
    <t>MITCHELL CC</t>
  </si>
  <si>
    <t>MONTGOMERY CC</t>
  </si>
  <si>
    <t>NASH CC</t>
  </si>
  <si>
    <t>PAMLICO CC</t>
  </si>
  <si>
    <t>PIEDMONT CC</t>
  </si>
  <si>
    <t>PITT CC</t>
  </si>
  <si>
    <t>RANDOLPH CC</t>
  </si>
  <si>
    <t>RICHMOND CC</t>
  </si>
  <si>
    <t>ROANOKE-CHOWAN CC</t>
  </si>
  <si>
    <t>ROBESON CC</t>
  </si>
  <si>
    <t>ROCKINGHAM CC</t>
  </si>
  <si>
    <t>ROWAN-CABARRUS CC</t>
  </si>
  <si>
    <t>SAMPSON CC</t>
  </si>
  <si>
    <t>SANDHILLS CC</t>
  </si>
  <si>
    <t>SOUTH PIEDMONT CC</t>
  </si>
  <si>
    <t>SOUTHEASTERN CC</t>
  </si>
  <si>
    <t>SOUTHWESTERN CC</t>
  </si>
  <si>
    <t>STANLY CC</t>
  </si>
  <si>
    <t>SURRY CC</t>
  </si>
  <si>
    <t>TRI-COUNTY CC</t>
  </si>
  <si>
    <t>VANCE-GRANVILLE CC</t>
  </si>
  <si>
    <t>WAKE TCC</t>
  </si>
  <si>
    <t>WAYNE CC</t>
  </si>
  <si>
    <t>WESTERN PIEDMONT CC</t>
  </si>
  <si>
    <t>WILKES CC</t>
  </si>
  <si>
    <t>WILSON CC</t>
  </si>
  <si>
    <t>Ongoing</t>
  </si>
  <si>
    <t>NUMBER</t>
  </si>
  <si>
    <t>PURPOSE:</t>
  </si>
  <si>
    <t>INSTRUCTIONS:</t>
  </si>
  <si>
    <t xml:space="preserve">The spreadsheet is posted to the NCCCS website on the last day of each month. </t>
  </si>
  <si>
    <t>Colleges should use this spreadsheet to verify the amounts agree with their budget each month.</t>
  </si>
  <si>
    <t>Create spreadsheet of each approved allocation/reversion a college receives throughout the fiscal year.</t>
  </si>
  <si>
    <t>This is done so budget figures are up-to-date in CBAS for college use and to provide a breakdown in spreadsheet form of colleges' budget by vocation and/or purpose code.</t>
  </si>
  <si>
    <t>Only approved budget transactions are keyed into CBAS and the working budget spreadsheet.</t>
  </si>
  <si>
    <t>Approved budget transactions that need to be posted are typically emailed to the individual in State Aid that maintains the budget spreadsheet and posts budget item to CBAS.</t>
  </si>
  <si>
    <t>The spreadsheet's columns are organized by purpose and/or voc code, then by date of transaction.</t>
  </si>
  <si>
    <t>Colunm A:</t>
  </si>
  <si>
    <t>Institution number of the community college</t>
  </si>
  <si>
    <t xml:space="preserve">* </t>
  </si>
  <si>
    <t>Colunm B:</t>
  </si>
  <si>
    <t>Name of the community college</t>
  </si>
  <si>
    <t>Colunm C:</t>
  </si>
  <si>
    <t>Total Allocation (sum of all columns for a college)</t>
  </si>
  <si>
    <t>Colunm D:</t>
  </si>
  <si>
    <t>Colunm E, F,…:</t>
  </si>
  <si>
    <t>Original/Net Allocation - this is the formula budget allotted to the colleges in the NC General Assempbly budget</t>
  </si>
  <si>
    <t>Additional allocations/revesions that fall outside of the formula budget</t>
  </si>
  <si>
    <t>On the last business day of each month, State Aid posts that month's budget spreadsheet to the NCCCS website.  This is used by the colleges in preparing their monthly financial</t>
  </si>
  <si>
    <t>reporting to the System Office and to ensure their budget is posted at the college appropriately.</t>
  </si>
  <si>
    <t xml:space="preserve">   </t>
  </si>
  <si>
    <t xml:space="preserve">After the budget transaction is keyed into CBAS, post the same transaction on the working budget spreadsheet. </t>
  </si>
  <si>
    <t>Verifying Budget Spreadsheet entries to CBAS:</t>
  </si>
  <si>
    <t xml:space="preserve">It is important to verify that what has been keyed for that month to the budget spreadsheet matches what has been keyed into the CBAS budget module.  This ensures that </t>
  </si>
  <si>
    <t>what State Aid reports to the colleges matches what is in the system-wide budget.</t>
  </si>
  <si>
    <t>To do this, run the System-Wide Budget Reporting (XBOST) process in CBAS.  This process is outlined on page 28 of the CBAS Budget Module User Guide.</t>
  </si>
  <si>
    <t>The amount of the "Net Allotment" column on the final page of the XBOST is the total system-wide budget, fiscal year to date.</t>
  </si>
  <si>
    <t>If all transactions for the month keyed into CBAS match what was keyed to the budget spreadsheet, the the "Net Allotment" total in CBAS will be the same as the</t>
  </si>
  <si>
    <t>"Total Allocation" total from the spreadsheet.</t>
  </si>
  <si>
    <t>Posting Budget Spreadsheet to NCCCS Website:</t>
  </si>
  <si>
    <t>On the last business day of each month, State Aid posts that month's budget spreadsheet to the NCCCS website.  This is used by the colleges in preparing their monthly</t>
  </si>
  <si>
    <t>financial reporting to the System Office and to ensure their budget is posted at the college appropriately.</t>
  </si>
  <si>
    <t>Steps:</t>
  </si>
  <si>
    <t>(2)  Once the working budget spreadsheet is correct, save a copy of this spreadsheet at the following file path:  S:\BusinessFinance\StateAidFunds\Budget Detail\Budget Detail 20xx-20xx.</t>
  </si>
  <si>
    <t xml:space="preserve">        There is a folder titled "Monthly SS for Website".  Save the working budget spreadsheet here using the "Save As" function, and re-name it with the current month and year.</t>
  </si>
  <si>
    <t xml:space="preserve">        This is done so that State Aid has a snap-shot of each month's system-wide budget saved, and so that the Working BD Spreadsheet continues to be used to add to next month's</t>
  </si>
  <si>
    <t xml:space="preserve">        transactions to it.</t>
  </si>
  <si>
    <t xml:space="preserve">(3)  Send an email to the Director of Systems Accounting and the Systems Accountant.  Attach the current month's spreadsheet and request they have it posted to the NCCCS </t>
  </si>
  <si>
    <t>(1)  Verify budget spreadsheet entries to CBAS, as explained above.  Reasearch and correct any keying errors.</t>
  </si>
  <si>
    <t>(4)  When complete, Systems Accounting will respond that the spreadsheet has been posted.</t>
  </si>
  <si>
    <t>(5)  Verify that the correct spreadsheet has been posted at above site.</t>
  </si>
  <si>
    <r>
      <t xml:space="preserve">(6)  Once verified, notify that colleges' business offices via email (to business officers and CFOs at </t>
    </r>
    <r>
      <rPr>
        <b/>
        <sz val="11"/>
        <color theme="1"/>
        <rFont val="Calibri"/>
        <family val="2"/>
        <scheme val="minor"/>
      </rPr>
      <t>cc-businessoff@nccommunitycolleges.edu</t>
    </r>
    <r>
      <rPr>
        <sz val="11"/>
        <color theme="1"/>
        <rFont val="Calibri"/>
        <family val="2"/>
        <scheme val="minor"/>
      </rPr>
      <t xml:space="preserve"> and controllers and bookkeepers at</t>
    </r>
  </si>
  <si>
    <r>
      <t xml:space="preserve">        website:  </t>
    </r>
    <r>
      <rPr>
        <b/>
        <sz val="11"/>
        <color theme="1"/>
        <rFont val="Calibri"/>
        <family val="2"/>
        <scheme val="minor"/>
      </rPr>
      <t>http://www.nccommunitycolleges.edu/finance-operations/budget-accounting/state-aid</t>
    </r>
    <r>
      <rPr>
        <sz val="11"/>
        <color theme="1"/>
        <rFont val="Calibri"/>
        <family val="2"/>
        <scheme val="minor"/>
      </rPr>
      <t>.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</si>
  <si>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cc-contbookkeep@nccommunitycolleges.edu</t>
    </r>
    <r>
      <rPr>
        <sz val="11"/>
        <color theme="1"/>
        <rFont val="Calibri"/>
        <family val="2"/>
        <scheme val="minor"/>
      </rPr>
      <t>) that the current month's budget spreadsheet has been posted, providing the website to them.</t>
    </r>
  </si>
  <si>
    <t xml:space="preserve">  </t>
  </si>
  <si>
    <t>STATE GENERAL FUNDS</t>
  </si>
  <si>
    <t xml:space="preserve"> </t>
  </si>
  <si>
    <t>REVERSION</t>
  </si>
  <si>
    <t>DAVIDSON-DAVIE CC</t>
  </si>
  <si>
    <t>Customized Training</t>
  </si>
  <si>
    <t>Regional Trainers</t>
  </si>
  <si>
    <t>Purp 360, Voc 80</t>
  </si>
  <si>
    <t>TOBACCO TRUST FUND</t>
  </si>
  <si>
    <t>Project Skill Up</t>
  </si>
  <si>
    <t>Voc 80, Purp 358</t>
  </si>
  <si>
    <t>WORKING</t>
  </si>
  <si>
    <t>Voc 80, Purp 553</t>
  </si>
  <si>
    <t>Funds:  7/1/21 - 9/30/23</t>
  </si>
  <si>
    <t>GEER (CRRSA, HEERF II)</t>
  </si>
  <si>
    <t>Voc 80, Purp 552</t>
  </si>
  <si>
    <t>GEER</t>
  </si>
  <si>
    <t>Alloc:  Ongoing</t>
  </si>
  <si>
    <t>Voc 80, Purp 555</t>
  </si>
  <si>
    <t>7/1/22 - 6/30/23</t>
  </si>
  <si>
    <t>Funds:  7/1/22 - 12/31/23</t>
  </si>
  <si>
    <t>Carryforward FY 2022-23</t>
  </si>
  <si>
    <t>Longleaf Commitment</t>
  </si>
  <si>
    <t>LCCCG</t>
  </si>
  <si>
    <t>Voc 80, Purp 556</t>
  </si>
  <si>
    <t>Carryforward</t>
  </si>
  <si>
    <t>Alloc: 08/25/2022</t>
  </si>
  <si>
    <t>Small College Prison (Discretionary)</t>
  </si>
  <si>
    <t>Voc 82</t>
  </si>
  <si>
    <t>Alloc:  08/30/2022</t>
  </si>
  <si>
    <t>Equipment</t>
  </si>
  <si>
    <t>Inst. Resources</t>
  </si>
  <si>
    <t>Basic Skills Performance Based Funding</t>
  </si>
  <si>
    <t>Other PBF</t>
  </si>
  <si>
    <t>Purp 920, Voc 97</t>
  </si>
  <si>
    <t>Purp 930, Voc 97</t>
  </si>
  <si>
    <t>Purp 321, Voc 97</t>
  </si>
  <si>
    <t>Voc 97</t>
  </si>
  <si>
    <t>Alloc:  09/08/2022</t>
  </si>
  <si>
    <t>Funds:  7/1/22-06/30/23</t>
  </si>
  <si>
    <t>Emergency Assistance to Non-Public Schools (EANS)</t>
  </si>
  <si>
    <t>Finish Line Grants</t>
  </si>
  <si>
    <t>Voc 80, Purp 557</t>
  </si>
  <si>
    <t>State Fiscal Recovery Fund</t>
  </si>
  <si>
    <t>COLLEGE</t>
  </si>
  <si>
    <t>ORIGINAL/NET</t>
  </si>
  <si>
    <t>Funds:  7/1/21 - 12/31/24</t>
  </si>
  <si>
    <t>Rural College Broadband Access</t>
  </si>
  <si>
    <t>Voc 80, Purp 431</t>
  </si>
  <si>
    <t>GASTON COLLEGE</t>
  </si>
  <si>
    <t>CT Bus/Ind Support (Instructional)</t>
  </si>
  <si>
    <t>Purp 361, Voc 80</t>
  </si>
  <si>
    <t>Purp 365, Voc 80</t>
  </si>
  <si>
    <t>GEER II - Workforce</t>
  </si>
  <si>
    <t>Voc 80, Purp 558</t>
  </si>
  <si>
    <t>Longevity</t>
  </si>
  <si>
    <t>FY 2021-2022</t>
  </si>
  <si>
    <t>Alloc:  1/20/23</t>
  </si>
  <si>
    <t>Voc 44</t>
  </si>
  <si>
    <t>US DEPT. OF COMMERCE</t>
  </si>
  <si>
    <t>NC BioBetter Grant</t>
  </si>
  <si>
    <t>Voc 80, Purp 457</t>
  </si>
  <si>
    <t>Rev: Ongoing</t>
  </si>
  <si>
    <t>Carryforward from 22/23</t>
  </si>
  <si>
    <t>FY 2023-24</t>
  </si>
  <si>
    <t>Funds:  7/1/23 - 8/30/23</t>
  </si>
  <si>
    <t>Voc 80, Purp 559</t>
  </si>
  <si>
    <t>07/01/2023-9/30/2023</t>
  </si>
  <si>
    <t>Emergency Grant for Students FY 2023-24</t>
  </si>
  <si>
    <t>07/01/2023-6/30/2024</t>
  </si>
  <si>
    <t>Carryforward            FY2023-24</t>
  </si>
  <si>
    <t>Finish Line Grant Admin</t>
  </si>
  <si>
    <t>6/30/2023 - 9/30/2023</t>
  </si>
  <si>
    <t>Funds:  6/30/23 - 9/30/23</t>
  </si>
  <si>
    <t xml:space="preserve"> Carryforward Summer Accelerator Grant Program FY 2023-24</t>
  </si>
  <si>
    <t>Funds: 06/30/23-09/30/23</t>
  </si>
  <si>
    <t>03/01/2022-12/31/2024</t>
  </si>
  <si>
    <t>Underserved Student Outreach and Advising Carryforward               FY2023-24</t>
  </si>
  <si>
    <t>STATE FISCAL RECOVERY FUNDS</t>
  </si>
  <si>
    <t>Build Back Better Regional Challenge                  Carryforward FY 2023-24</t>
  </si>
  <si>
    <t>Voc 80, Purp 375 &amp; 945</t>
  </si>
  <si>
    <t>Funds: 6/30/2023 - 6/15/2025</t>
  </si>
  <si>
    <t>Alloc:  8/08/2023</t>
  </si>
  <si>
    <t>Expansion of Apprenticeship Programs</t>
  </si>
  <si>
    <t>Voc 80, Purp 372</t>
  </si>
  <si>
    <t>Carryforward                   FY 2023-24</t>
  </si>
  <si>
    <t>Funds:  6/30/23-12/31/26</t>
  </si>
  <si>
    <t>Funds:  1/23/2023 - 6/30/2024</t>
  </si>
  <si>
    <t>Carryforward FY 2023-24</t>
  </si>
  <si>
    <t>Alloc:  8/04/2023</t>
  </si>
  <si>
    <t>High-Cost Workforce        Start-Up Fund Program</t>
  </si>
  <si>
    <t>Resilience Grant Carryforward                  FY 2023-24</t>
  </si>
  <si>
    <t>Carryforward                  FY 2023-24</t>
  </si>
  <si>
    <t>Longleaf Complete Grant</t>
  </si>
  <si>
    <t>Alloc: 8/3/2023</t>
  </si>
  <si>
    <t>Alloc:  8/3/2023</t>
  </si>
  <si>
    <t>Alloc:   8/3/2023</t>
  </si>
  <si>
    <t>Alloc:    8/1/2023</t>
  </si>
  <si>
    <t>Alloc:  8/1/2023</t>
  </si>
  <si>
    <t>Emergency Assistance to Non-Public Schools (EANS II)</t>
  </si>
  <si>
    <t>Alloc:  8/03/2023</t>
  </si>
  <si>
    <t>Alloc:  8/01/2023</t>
  </si>
  <si>
    <t xml:space="preserve">Alloc:  8/01/2023 </t>
  </si>
  <si>
    <t>Projects                      FY 2023-2024</t>
  </si>
  <si>
    <t>7/1/23 - 6/30/24</t>
  </si>
  <si>
    <t xml:space="preserve">Alloc:  8(01/2023 </t>
  </si>
  <si>
    <t xml:space="preserve">Alloc: 8/01/2023  </t>
  </si>
  <si>
    <t>US DEPARTMENT OF LABOR</t>
  </si>
  <si>
    <t>Funds:  7/1/22 - 6/30/26</t>
  </si>
  <si>
    <t>Apprenticeship Building America Grant Program</t>
  </si>
  <si>
    <t>Voc 80, Purp 357</t>
  </si>
  <si>
    <t>Alloc:  8/9/2023</t>
  </si>
  <si>
    <t>NC Motorcycle</t>
  </si>
  <si>
    <t>Voc 45</t>
  </si>
  <si>
    <t>MOTORCYCLE SAFETY PROGRAM</t>
  </si>
  <si>
    <t>Funds:  7/1/23 - 6/30/24</t>
  </si>
  <si>
    <t>Safety Education Program      FY 2023-24</t>
  </si>
  <si>
    <t>Construction Academies, Building Careers</t>
  </si>
  <si>
    <t>Voc 62</t>
  </si>
  <si>
    <t>Funds:  7/1/23 - 12/31/26</t>
  </si>
  <si>
    <t>Alloc:  8/9/23</t>
  </si>
  <si>
    <t>Funds:  7/1/21 - 12/30/24</t>
  </si>
  <si>
    <t xml:space="preserve">Alloc: 8/17/2023  </t>
  </si>
  <si>
    <t>Unexpended Budget Stabilization</t>
  </si>
  <si>
    <t>Voc 51</t>
  </si>
  <si>
    <t>Alloc:08/16/2023</t>
  </si>
  <si>
    <t>Funds:  7/1/23 - 12/31/24</t>
  </si>
  <si>
    <t>Carryforward to               FY 2034-24</t>
  </si>
  <si>
    <t>Alloc:  8/4/23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</si>
</sst>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1FEC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01">
    <xf numFmtId="0" fontId="0" fillId="0" borderId="0" xfId="0"/>
    <xf numFmtId="14" fontId="1" fillId="0" borderId="0" xfId="0" applyNumberFormat="1" applyFont="1"/>
    <xf numFmtId="0" fontId="7" fillId="0" borderId="0" xfId="0" applyFont="1"/>
    <xf numFmtId="43" fontId="0" fillId="0" borderId="0" xfId="1" applyFont="1" applyFill="1"/>
    <xf numFmtId="0" fontId="2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7" fillId="0" borderId="0" xfId="0" applyFont="1" applyAlignment="1">
      <alignment vertical="center"/>
    </xf>
    <xf numFmtId="43" fontId="0" fillId="0" borderId="2" xfId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/>
    </xf>
    <xf numFmtId="43" fontId="2" fillId="0" borderId="6" xfId="1" applyFont="1" applyFill="1" applyBorder="1" applyAlignment="1"/>
    <xf numFmtId="43" fontId="0" fillId="0" borderId="8" xfId="1" applyFont="1" applyFill="1" applyBorder="1"/>
    <xf numFmtId="43" fontId="8" fillId="0" borderId="9" xfId="1" applyFont="1" applyFill="1" applyBorder="1" applyAlignment="1"/>
    <xf numFmtId="0" fontId="11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4" fontId="5" fillId="0" borderId="12" xfId="0" quotePrefix="1" applyNumberFormat="1" applyFont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4" fontId="7" fillId="0" borderId="4" xfId="0" quotePrefix="1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9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right"/>
    </xf>
    <xf numFmtId="43" fontId="0" fillId="2" borderId="0" xfId="1" applyFont="1" applyFill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14" fontId="5" fillId="3" borderId="4" xfId="0" quotePrefix="1" applyNumberFormat="1" applyFont="1" applyFill="1" applyBorder="1" applyAlignment="1">
      <alignment horizontal="center"/>
    </xf>
    <xf numFmtId="14" fontId="1" fillId="3" borderId="4" xfId="0" applyNumberFormat="1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1" fillId="4" borderId="4" xfId="0" applyNumberFormat="1" applyFont="1" applyFill="1" applyBorder="1" applyAlignment="1">
      <alignment horizontal="center"/>
    </xf>
    <xf numFmtId="4" fontId="7" fillId="4" borderId="4" xfId="0" quotePrefix="1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/>
    </xf>
    <xf numFmtId="14" fontId="5" fillId="5" borderId="4" xfId="0" quotePrefix="1" applyNumberFormat="1" applyFont="1" applyFill="1" applyBorder="1" applyAlignment="1">
      <alignment horizontal="center"/>
    </xf>
    <xf numFmtId="14" fontId="5" fillId="5" borderId="5" xfId="0" quotePrefix="1" applyNumberFormat="1" applyFont="1" applyFill="1" applyBorder="1" applyAlignment="1">
      <alignment horizontal="center"/>
    </xf>
    <xf numFmtId="4" fontId="7" fillId="5" borderId="3" xfId="0" quotePrefix="1" applyNumberFormat="1" applyFont="1" applyFill="1" applyBorder="1" applyAlignment="1">
      <alignment horizontal="center" vertical="center" wrapText="1"/>
    </xf>
    <xf numFmtId="4" fontId="7" fillId="5" borderId="4" xfId="0" quotePrefix="1" applyNumberFormat="1" applyFont="1" applyFill="1" applyBorder="1" applyAlignment="1">
      <alignment horizontal="center" vertical="center" wrapText="1"/>
    </xf>
    <xf numFmtId="4" fontId="7" fillId="5" borderId="16" xfId="0" quotePrefix="1" applyNumberFormat="1" applyFont="1" applyFill="1" applyBorder="1" applyAlignment="1">
      <alignment horizontal="center" vertical="center" wrapText="1"/>
    </xf>
    <xf numFmtId="4" fontId="7" fillId="5" borderId="12" xfId="0" quotePrefix="1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/>
    </xf>
    <xf numFmtId="4" fontId="6" fillId="5" borderId="13" xfId="0" applyNumberFormat="1" applyFont="1" applyFill="1" applyBorder="1" applyAlignment="1">
      <alignment horizontal="center"/>
    </xf>
    <xf numFmtId="4" fontId="1" fillId="5" borderId="3" xfId="0" applyNumberFormat="1" applyFont="1" applyFill="1" applyBorder="1" applyAlignment="1">
      <alignment horizontal="center"/>
    </xf>
    <xf numFmtId="4" fontId="1" fillId="4" borderId="3" xfId="0" applyNumberFormat="1" applyFont="1" applyFill="1" applyBorder="1" applyAlignment="1">
      <alignment horizontal="center"/>
    </xf>
    <xf numFmtId="4" fontId="7" fillId="4" borderId="12" xfId="0" quotePrefix="1" applyNumberFormat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/>
    </xf>
    <xf numFmtId="43" fontId="18" fillId="0" borderId="14" xfId="1" applyFont="1" applyFill="1" applyBorder="1" applyAlignment="1">
      <alignment horizontal="right" vertical="top" shrinkToFit="1"/>
    </xf>
    <xf numFmtId="43" fontId="18" fillId="0" borderId="4" xfId="1" applyFont="1" applyFill="1" applyBorder="1" applyAlignment="1">
      <alignment horizontal="right" vertical="top" shrinkToFit="1"/>
    </xf>
    <xf numFmtId="4" fontId="7" fillId="3" borderId="4" xfId="0" applyNumberFormat="1" applyFont="1" applyFill="1" applyBorder="1" applyAlignment="1">
      <alignment horizontal="center" wrapText="1"/>
    </xf>
    <xf numFmtId="43" fontId="10" fillId="0" borderId="12" xfId="1" applyFont="1" applyFill="1" applyBorder="1" applyAlignment="1">
      <alignment horizontal="center"/>
    </xf>
    <xf numFmtId="4" fontId="19" fillId="3" borderId="5" xfId="0" applyNumberFormat="1" applyFont="1" applyFill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" fillId="6" borderId="3" xfId="0" applyNumberFormat="1" applyFont="1" applyFill="1" applyBorder="1" applyAlignment="1">
      <alignment horizontal="center"/>
    </xf>
    <xf numFmtId="14" fontId="1" fillId="6" borderId="4" xfId="0" applyNumberFormat="1" applyFont="1" applyFill="1" applyBorder="1" applyAlignment="1">
      <alignment horizontal="center"/>
    </xf>
    <xf numFmtId="4" fontId="7" fillId="6" borderId="4" xfId="0" quotePrefix="1" applyNumberFormat="1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/>
    </xf>
    <xf numFmtId="14" fontId="20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43" fontId="2" fillId="0" borderId="4" xfId="1" applyFont="1" applyFill="1" applyBorder="1" applyAlignment="1">
      <alignment horizontal="center"/>
    </xf>
    <xf numFmtId="43" fontId="2" fillId="0" borderId="12" xfId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4" fontId="5" fillId="0" borderId="4" xfId="0" applyNumberFormat="1" applyFont="1" applyBorder="1" applyAlignment="1">
      <alignment horizontal="center" wrapText="1"/>
    </xf>
    <xf numFmtId="14" fontId="5" fillId="0" borderId="4" xfId="0" applyNumberFormat="1" applyFont="1" applyBorder="1" applyAlignment="1">
      <alignment horizontal="center"/>
    </xf>
    <xf numFmtId="4" fontId="7" fillId="0" borderId="4" xfId="0" quotePrefix="1" applyNumberFormat="1" applyFont="1" applyBorder="1" applyAlignment="1">
      <alignment horizontal="center" wrapText="1"/>
    </xf>
    <xf numFmtId="43" fontId="0" fillId="0" borderId="15" xfId="1" applyFont="1" applyFill="1" applyBorder="1" applyAlignment="1">
      <alignment horizontal="center"/>
    </xf>
    <xf numFmtId="43" fontId="0" fillId="0" borderId="3" xfId="1" applyFont="1" applyFill="1" applyBorder="1"/>
    <xf numFmtId="43" fontId="0" fillId="0" borderId="4" xfId="1" applyFont="1" applyFill="1" applyBorder="1"/>
    <xf numFmtId="43" fontId="10" fillId="0" borderId="18" xfId="1" applyFont="1" applyFill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4" fontId="21" fillId="0" borderId="0" xfId="0" applyNumberFormat="1" applyFont="1" applyAlignment="1">
      <alignment horizontal="center"/>
    </xf>
    <xf numFmtId="14" fontId="5" fillId="6" borderId="4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4" fontId="7" fillId="3" borderId="4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7" fillId="4" borderId="10" xfId="0" quotePrefix="1" applyNumberFormat="1" applyFont="1" applyFill="1" applyBorder="1" applyAlignment="1">
      <alignment horizontal="center" vertical="center" wrapText="1"/>
    </xf>
    <xf numFmtId="4" fontId="7" fillId="4" borderId="11" xfId="0" quotePrefix="1" applyNumberFormat="1" applyFont="1" applyFill="1" applyBorder="1" applyAlignment="1">
      <alignment horizontal="center" vertical="center" wrapText="1"/>
    </xf>
    <xf numFmtId="4" fontId="7" fillId="4" borderId="17" xfId="0" quotePrefix="1" applyNumberFormat="1" applyFont="1" applyFill="1" applyBorder="1" applyAlignment="1">
      <alignment horizontal="center" vertical="center" wrapText="1"/>
    </xf>
    <xf numFmtId="4" fontId="7" fillId="5" borderId="10" xfId="0" quotePrefix="1" applyNumberFormat="1" applyFont="1" applyFill="1" applyBorder="1" applyAlignment="1">
      <alignment horizontal="center" vertical="center" wrapText="1"/>
    </xf>
    <xf numFmtId="4" fontId="7" fillId="5" borderId="11" xfId="0" quotePrefix="1" applyNumberFormat="1" applyFont="1" applyFill="1" applyBorder="1" applyAlignment="1">
      <alignment horizontal="center" vertical="center" wrapText="1"/>
    </xf>
    <xf numFmtId="4" fontId="7" fillId="5" borderId="17" xfId="0" quotePrefix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4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FFE1F0"/>
      <color rgb="FFF1FEC2"/>
      <color rgb="FFFFFFCC"/>
      <color rgb="FF79DFDD"/>
      <color rgb="FFABFFFF"/>
      <color rgb="FFC3B6D4"/>
      <color rgb="FFDEBDFF"/>
      <color rgb="FFCC99FF"/>
      <color rgb="FFFF330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ona Nyaichyai" id="{59EC829F-4536-4AFB-B92E-FA861C1CD9AD}" userId="S::nyaichyais@nccommunitycolleges.edu::b42640bf-2181-4f4b-9536-9920c66e7bf0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O1" dT="2022-09-19T18:14:38.41" personId="{59EC829F-4536-4AFB-B92E-FA861C1CD9AD}" id="{C28F3CC1-7B8D-497F-B2E0-F5BB70591189}">
    <text>NC Department of Public Safety of Adult Correction and Juvenile Justice (DACJJ)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workbookViewId="0">
      <selection activeCell="A33" sqref="A33"/>
    </sheetView>
  </sheetViews>
  <sheetFormatPr defaultRowHeight="14.4" x14ac:dyDescent="0.3"/>
  <cols>
    <col min="1" max="1" width="3" customWidth="1"/>
    <col min="2" max="2" width="14" customWidth="1"/>
  </cols>
  <sheetData>
    <row r="1" spans="1:3" x14ac:dyDescent="0.3">
      <c r="A1" s="6" t="s">
        <v>61</v>
      </c>
    </row>
    <row r="2" spans="1:3" x14ac:dyDescent="0.3">
      <c r="A2" t="s">
        <v>65</v>
      </c>
    </row>
    <row r="3" spans="1:3" x14ac:dyDescent="0.3">
      <c r="A3" t="s">
        <v>66</v>
      </c>
    </row>
    <row r="4" spans="1:3" x14ac:dyDescent="0.3">
      <c r="A4" t="s">
        <v>63</v>
      </c>
    </row>
    <row r="5" spans="1:3" x14ac:dyDescent="0.3">
      <c r="A5" t="s">
        <v>64</v>
      </c>
    </row>
    <row r="10" spans="1:3" x14ac:dyDescent="0.3">
      <c r="A10" s="6" t="s">
        <v>62</v>
      </c>
    </row>
    <row r="11" spans="1:3" x14ac:dyDescent="0.3">
      <c r="A11" t="s">
        <v>67</v>
      </c>
    </row>
    <row r="12" spans="1:3" x14ac:dyDescent="0.3">
      <c r="A12" t="s">
        <v>68</v>
      </c>
    </row>
    <row r="13" spans="1:3" x14ac:dyDescent="0.3">
      <c r="A13" t="s">
        <v>69</v>
      </c>
    </row>
    <row r="14" spans="1:3" ht="19.5" customHeight="1" x14ac:dyDescent="0.3">
      <c r="A14" s="7" t="s">
        <v>72</v>
      </c>
      <c r="B14" t="s">
        <v>70</v>
      </c>
      <c r="C14" t="s">
        <v>71</v>
      </c>
    </row>
    <row r="15" spans="1:3" x14ac:dyDescent="0.3">
      <c r="A15" s="7" t="s">
        <v>72</v>
      </c>
      <c r="B15" t="s">
        <v>73</v>
      </c>
      <c r="C15" t="s">
        <v>74</v>
      </c>
    </row>
    <row r="16" spans="1:3" x14ac:dyDescent="0.3">
      <c r="A16" s="7" t="s">
        <v>72</v>
      </c>
      <c r="B16" t="s">
        <v>75</v>
      </c>
      <c r="C16" t="s">
        <v>76</v>
      </c>
    </row>
    <row r="17" spans="1:3" x14ac:dyDescent="0.3">
      <c r="A17" s="7" t="s">
        <v>72</v>
      </c>
      <c r="B17" t="s">
        <v>77</v>
      </c>
      <c r="C17" t="s">
        <v>79</v>
      </c>
    </row>
    <row r="18" spans="1:3" ht="19.5" customHeight="1" x14ac:dyDescent="0.3">
      <c r="A18" s="7" t="s">
        <v>72</v>
      </c>
      <c r="B18" t="s">
        <v>78</v>
      </c>
      <c r="C18" t="s">
        <v>80</v>
      </c>
    </row>
    <row r="19" spans="1:3" ht="19.5" customHeight="1" x14ac:dyDescent="0.3">
      <c r="A19" s="8" t="s">
        <v>84</v>
      </c>
    </row>
    <row r="20" spans="1:3" x14ac:dyDescent="0.3">
      <c r="A20" s="8" t="s">
        <v>81</v>
      </c>
    </row>
    <row r="21" spans="1:3" x14ac:dyDescent="0.3">
      <c r="A21" s="8" t="s">
        <v>82</v>
      </c>
    </row>
    <row r="24" spans="1:3" x14ac:dyDescent="0.3">
      <c r="A24" s="10" t="s">
        <v>85</v>
      </c>
    </row>
    <row r="25" spans="1:3" x14ac:dyDescent="0.3">
      <c r="A25" t="s">
        <v>86</v>
      </c>
    </row>
    <row r="26" spans="1:3" x14ac:dyDescent="0.3">
      <c r="A26" t="s">
        <v>87</v>
      </c>
    </row>
    <row r="27" spans="1:3" x14ac:dyDescent="0.3">
      <c r="A27" t="s">
        <v>88</v>
      </c>
    </row>
    <row r="28" spans="1:3" x14ac:dyDescent="0.3">
      <c r="A28" t="s">
        <v>89</v>
      </c>
    </row>
    <row r="29" spans="1:3" x14ac:dyDescent="0.3">
      <c r="A29" t="s">
        <v>90</v>
      </c>
    </row>
    <row r="30" spans="1:3" x14ac:dyDescent="0.3">
      <c r="A30" t="s">
        <v>91</v>
      </c>
    </row>
    <row r="33" spans="1:2" x14ac:dyDescent="0.3">
      <c r="A33" s="11" t="s">
        <v>92</v>
      </c>
    </row>
    <row r="34" spans="1:2" x14ac:dyDescent="0.3">
      <c r="A34" t="s">
        <v>93</v>
      </c>
    </row>
    <row r="35" spans="1:2" x14ac:dyDescent="0.3">
      <c r="A35" t="s">
        <v>94</v>
      </c>
    </row>
    <row r="36" spans="1:2" x14ac:dyDescent="0.3">
      <c r="A36" t="s">
        <v>95</v>
      </c>
    </row>
    <row r="37" spans="1:2" x14ac:dyDescent="0.3">
      <c r="B37" t="s">
        <v>101</v>
      </c>
    </row>
    <row r="38" spans="1:2" x14ac:dyDescent="0.3">
      <c r="B38" t="s">
        <v>96</v>
      </c>
    </row>
    <row r="39" spans="1:2" x14ac:dyDescent="0.3">
      <c r="B39" t="s">
        <v>97</v>
      </c>
    </row>
    <row r="40" spans="1:2" x14ac:dyDescent="0.3">
      <c r="B40" t="s">
        <v>98</v>
      </c>
    </row>
    <row r="41" spans="1:2" x14ac:dyDescent="0.3">
      <c r="B41" t="s">
        <v>99</v>
      </c>
    </row>
    <row r="42" spans="1:2" x14ac:dyDescent="0.3">
      <c r="B42" t="s">
        <v>100</v>
      </c>
    </row>
    <row r="43" spans="1:2" x14ac:dyDescent="0.3">
      <c r="B43" t="s">
        <v>105</v>
      </c>
    </row>
    <row r="44" spans="1:2" x14ac:dyDescent="0.3">
      <c r="B44" t="s">
        <v>102</v>
      </c>
    </row>
    <row r="45" spans="1:2" x14ac:dyDescent="0.3">
      <c r="B45" t="s">
        <v>103</v>
      </c>
    </row>
    <row r="46" spans="1:2" x14ac:dyDescent="0.3">
      <c r="B46" t="s">
        <v>104</v>
      </c>
    </row>
    <row r="47" spans="1:2" x14ac:dyDescent="0.3">
      <c r="B47" t="s">
        <v>106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78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S67" sqref="AS67"/>
    </sheetView>
  </sheetViews>
  <sheetFormatPr defaultRowHeight="14.4" x14ac:dyDescent="0.3"/>
  <cols>
    <col min="2" max="2" width="32" bestFit="1" customWidth="1"/>
    <col min="3" max="3" width="18.5546875" style="36" customWidth="1"/>
    <col min="4" max="5" width="19.5546875" style="36" customWidth="1"/>
    <col min="6" max="8" width="16.6640625" style="36" customWidth="1"/>
    <col min="9" max="9" width="16.88671875" style="36" bestFit="1" customWidth="1"/>
    <col min="10" max="15" width="16.88671875" style="36" customWidth="1"/>
    <col min="16" max="19" width="23.33203125" style="36" customWidth="1"/>
    <col min="20" max="20" width="22" style="37" customWidth="1"/>
    <col min="21" max="22" width="19.6640625" style="36" customWidth="1"/>
    <col min="23" max="23" width="22.33203125" style="37" customWidth="1"/>
    <col min="24" max="36" width="19.6640625" style="37" customWidth="1"/>
    <col min="37" max="37" width="21.109375" style="37" bestFit="1" customWidth="1"/>
    <col min="38" max="38" width="19.6640625" style="75" customWidth="1"/>
    <col min="39" max="41" width="19.6640625" style="37" customWidth="1"/>
    <col min="42" max="42" width="19.6640625" customWidth="1"/>
    <col min="190" max="190" width="24.5546875" customWidth="1"/>
    <col min="191" max="191" width="16.6640625" customWidth="1"/>
    <col min="192" max="242" width="16.33203125" customWidth="1"/>
    <col min="446" max="446" width="24.5546875" customWidth="1"/>
    <col min="447" max="447" width="16.6640625" customWidth="1"/>
    <col min="448" max="498" width="16.33203125" customWidth="1"/>
    <col min="702" max="702" width="24.5546875" customWidth="1"/>
    <col min="703" max="703" width="16.6640625" customWidth="1"/>
    <col min="704" max="754" width="16.33203125" customWidth="1"/>
    <col min="958" max="958" width="24.5546875" customWidth="1"/>
    <col min="959" max="959" width="16.6640625" customWidth="1"/>
    <col min="960" max="1010" width="16.33203125" customWidth="1"/>
    <col min="1214" max="1214" width="24.5546875" customWidth="1"/>
    <col min="1215" max="1215" width="16.6640625" customWidth="1"/>
    <col min="1216" max="1266" width="16.33203125" customWidth="1"/>
    <col min="1470" max="1470" width="24.5546875" customWidth="1"/>
    <col min="1471" max="1471" width="16.6640625" customWidth="1"/>
    <col min="1472" max="1522" width="16.33203125" customWidth="1"/>
    <col min="1726" max="1726" width="24.5546875" customWidth="1"/>
    <col min="1727" max="1727" width="16.6640625" customWidth="1"/>
    <col min="1728" max="1778" width="16.33203125" customWidth="1"/>
    <col min="1982" max="1982" width="24.5546875" customWidth="1"/>
    <col min="1983" max="1983" width="16.6640625" customWidth="1"/>
    <col min="1984" max="2034" width="16.33203125" customWidth="1"/>
    <col min="2238" max="2238" width="24.5546875" customWidth="1"/>
    <col min="2239" max="2239" width="16.6640625" customWidth="1"/>
    <col min="2240" max="2290" width="16.33203125" customWidth="1"/>
    <col min="2494" max="2494" width="24.5546875" customWidth="1"/>
    <col min="2495" max="2495" width="16.6640625" customWidth="1"/>
    <col min="2496" max="2546" width="16.33203125" customWidth="1"/>
    <col min="2750" max="2750" width="24.5546875" customWidth="1"/>
    <col min="2751" max="2751" width="16.6640625" customWidth="1"/>
    <col min="2752" max="2802" width="16.33203125" customWidth="1"/>
    <col min="3006" max="3006" width="24.5546875" customWidth="1"/>
    <col min="3007" max="3007" width="16.6640625" customWidth="1"/>
    <col min="3008" max="3058" width="16.33203125" customWidth="1"/>
    <col min="3262" max="3262" width="24.5546875" customWidth="1"/>
    <col min="3263" max="3263" width="16.6640625" customWidth="1"/>
    <col min="3264" max="3314" width="16.33203125" customWidth="1"/>
    <col min="3518" max="3518" width="24.5546875" customWidth="1"/>
    <col min="3519" max="3519" width="16.6640625" customWidth="1"/>
    <col min="3520" max="3570" width="16.33203125" customWidth="1"/>
    <col min="3774" max="3774" width="24.5546875" customWidth="1"/>
    <col min="3775" max="3775" width="16.6640625" customWidth="1"/>
    <col min="3776" max="3826" width="16.33203125" customWidth="1"/>
    <col min="4030" max="4030" width="24.5546875" customWidth="1"/>
    <col min="4031" max="4031" width="16.6640625" customWidth="1"/>
    <col min="4032" max="4082" width="16.33203125" customWidth="1"/>
    <col min="4286" max="4286" width="24.5546875" customWidth="1"/>
    <col min="4287" max="4287" width="16.6640625" customWidth="1"/>
    <col min="4288" max="4338" width="16.33203125" customWidth="1"/>
    <col min="4542" max="4542" width="24.5546875" customWidth="1"/>
    <col min="4543" max="4543" width="16.6640625" customWidth="1"/>
    <col min="4544" max="4594" width="16.33203125" customWidth="1"/>
    <col min="4798" max="4798" width="24.5546875" customWidth="1"/>
    <col min="4799" max="4799" width="16.6640625" customWidth="1"/>
    <col min="4800" max="4850" width="16.33203125" customWidth="1"/>
    <col min="5054" max="5054" width="24.5546875" customWidth="1"/>
    <col min="5055" max="5055" width="16.6640625" customWidth="1"/>
    <col min="5056" max="5106" width="16.33203125" customWidth="1"/>
    <col min="5310" max="5310" width="24.5546875" customWidth="1"/>
    <col min="5311" max="5311" width="16.6640625" customWidth="1"/>
    <col min="5312" max="5362" width="16.33203125" customWidth="1"/>
    <col min="5566" max="5566" width="24.5546875" customWidth="1"/>
    <col min="5567" max="5567" width="16.6640625" customWidth="1"/>
    <col min="5568" max="5618" width="16.33203125" customWidth="1"/>
    <col min="5822" max="5822" width="24.5546875" customWidth="1"/>
    <col min="5823" max="5823" width="16.6640625" customWidth="1"/>
    <col min="5824" max="5874" width="16.33203125" customWidth="1"/>
    <col min="6078" max="6078" width="24.5546875" customWidth="1"/>
    <col min="6079" max="6079" width="16.6640625" customWidth="1"/>
    <col min="6080" max="6130" width="16.33203125" customWidth="1"/>
    <col min="6334" max="6334" width="24.5546875" customWidth="1"/>
    <col min="6335" max="6335" width="16.6640625" customWidth="1"/>
    <col min="6336" max="6386" width="16.33203125" customWidth="1"/>
    <col min="6590" max="6590" width="24.5546875" customWidth="1"/>
    <col min="6591" max="6591" width="16.6640625" customWidth="1"/>
    <col min="6592" max="6642" width="16.33203125" customWidth="1"/>
    <col min="6846" max="6846" width="24.5546875" customWidth="1"/>
    <col min="6847" max="6847" width="16.6640625" customWidth="1"/>
    <col min="6848" max="6898" width="16.33203125" customWidth="1"/>
    <col min="7102" max="7102" width="24.5546875" customWidth="1"/>
    <col min="7103" max="7103" width="16.6640625" customWidth="1"/>
    <col min="7104" max="7154" width="16.33203125" customWidth="1"/>
    <col min="7358" max="7358" width="24.5546875" customWidth="1"/>
    <col min="7359" max="7359" width="16.6640625" customWidth="1"/>
    <col min="7360" max="7410" width="16.33203125" customWidth="1"/>
    <col min="7614" max="7614" width="24.5546875" customWidth="1"/>
    <col min="7615" max="7615" width="16.6640625" customWidth="1"/>
    <col min="7616" max="7666" width="16.33203125" customWidth="1"/>
    <col min="7870" max="7870" width="24.5546875" customWidth="1"/>
    <col min="7871" max="7871" width="16.6640625" customWidth="1"/>
    <col min="7872" max="7922" width="16.33203125" customWidth="1"/>
    <col min="8126" max="8126" width="24.5546875" customWidth="1"/>
    <col min="8127" max="8127" width="16.6640625" customWidth="1"/>
    <col min="8128" max="8178" width="16.33203125" customWidth="1"/>
    <col min="8382" max="8382" width="24.5546875" customWidth="1"/>
    <col min="8383" max="8383" width="16.6640625" customWidth="1"/>
    <col min="8384" max="8434" width="16.33203125" customWidth="1"/>
    <col min="8638" max="8638" width="24.5546875" customWidth="1"/>
    <col min="8639" max="8639" width="16.6640625" customWidth="1"/>
    <col min="8640" max="8690" width="16.33203125" customWidth="1"/>
    <col min="8894" max="8894" width="24.5546875" customWidth="1"/>
    <col min="8895" max="8895" width="16.6640625" customWidth="1"/>
    <col min="8896" max="8946" width="16.33203125" customWidth="1"/>
    <col min="9150" max="9150" width="24.5546875" customWidth="1"/>
    <col min="9151" max="9151" width="16.6640625" customWidth="1"/>
    <col min="9152" max="9202" width="16.33203125" customWidth="1"/>
    <col min="9406" max="9406" width="24.5546875" customWidth="1"/>
    <col min="9407" max="9407" width="16.6640625" customWidth="1"/>
    <col min="9408" max="9458" width="16.33203125" customWidth="1"/>
    <col min="9662" max="9662" width="24.5546875" customWidth="1"/>
    <col min="9663" max="9663" width="16.6640625" customWidth="1"/>
    <col min="9664" max="9714" width="16.33203125" customWidth="1"/>
    <col min="9918" max="9918" width="24.5546875" customWidth="1"/>
    <col min="9919" max="9919" width="16.6640625" customWidth="1"/>
    <col min="9920" max="9970" width="16.33203125" customWidth="1"/>
    <col min="10174" max="10174" width="24.5546875" customWidth="1"/>
    <col min="10175" max="10175" width="16.6640625" customWidth="1"/>
    <col min="10176" max="10226" width="16.33203125" customWidth="1"/>
    <col min="10430" max="10430" width="24.5546875" customWidth="1"/>
    <col min="10431" max="10431" width="16.6640625" customWidth="1"/>
    <col min="10432" max="10482" width="16.33203125" customWidth="1"/>
    <col min="10686" max="10686" width="24.5546875" customWidth="1"/>
    <col min="10687" max="10687" width="16.6640625" customWidth="1"/>
    <col min="10688" max="10738" width="16.33203125" customWidth="1"/>
    <col min="10942" max="10942" width="24.5546875" customWidth="1"/>
    <col min="10943" max="10943" width="16.6640625" customWidth="1"/>
    <col min="10944" max="10994" width="16.33203125" customWidth="1"/>
    <col min="11198" max="11198" width="24.5546875" customWidth="1"/>
    <col min="11199" max="11199" width="16.6640625" customWidth="1"/>
    <col min="11200" max="11250" width="16.33203125" customWidth="1"/>
    <col min="11454" max="11454" width="24.5546875" customWidth="1"/>
    <col min="11455" max="11455" width="16.6640625" customWidth="1"/>
    <col min="11456" max="11506" width="16.33203125" customWidth="1"/>
    <col min="11710" max="11710" width="24.5546875" customWidth="1"/>
    <col min="11711" max="11711" width="16.6640625" customWidth="1"/>
    <col min="11712" max="11762" width="16.33203125" customWidth="1"/>
    <col min="11966" max="11966" width="24.5546875" customWidth="1"/>
    <col min="11967" max="11967" width="16.6640625" customWidth="1"/>
    <col min="11968" max="12018" width="16.33203125" customWidth="1"/>
    <col min="12222" max="12222" width="24.5546875" customWidth="1"/>
    <col min="12223" max="12223" width="16.6640625" customWidth="1"/>
    <col min="12224" max="12274" width="16.33203125" customWidth="1"/>
    <col min="12478" max="12478" width="24.5546875" customWidth="1"/>
    <col min="12479" max="12479" width="16.6640625" customWidth="1"/>
    <col min="12480" max="12530" width="16.33203125" customWidth="1"/>
    <col min="12734" max="12734" width="24.5546875" customWidth="1"/>
    <col min="12735" max="12735" width="16.6640625" customWidth="1"/>
    <col min="12736" max="12786" width="16.33203125" customWidth="1"/>
    <col min="12990" max="12990" width="24.5546875" customWidth="1"/>
    <col min="12991" max="12991" width="16.6640625" customWidth="1"/>
    <col min="12992" max="13042" width="16.33203125" customWidth="1"/>
    <col min="13246" max="13246" width="24.5546875" customWidth="1"/>
    <col min="13247" max="13247" width="16.6640625" customWidth="1"/>
    <col min="13248" max="13298" width="16.33203125" customWidth="1"/>
    <col min="13502" max="13502" width="24.5546875" customWidth="1"/>
    <col min="13503" max="13503" width="16.6640625" customWidth="1"/>
    <col min="13504" max="13554" width="16.33203125" customWidth="1"/>
    <col min="13758" max="13758" width="24.5546875" customWidth="1"/>
    <col min="13759" max="13759" width="16.6640625" customWidth="1"/>
    <col min="13760" max="13810" width="16.33203125" customWidth="1"/>
    <col min="14014" max="14014" width="24.5546875" customWidth="1"/>
    <col min="14015" max="14015" width="16.6640625" customWidth="1"/>
    <col min="14016" max="14066" width="16.33203125" customWidth="1"/>
    <col min="14270" max="14270" width="24.5546875" customWidth="1"/>
    <col min="14271" max="14271" width="16.6640625" customWidth="1"/>
    <col min="14272" max="14322" width="16.33203125" customWidth="1"/>
    <col min="14526" max="14526" width="24.5546875" customWidth="1"/>
    <col min="14527" max="14527" width="16.6640625" customWidth="1"/>
    <col min="14528" max="14578" width="16.33203125" customWidth="1"/>
    <col min="14782" max="14782" width="24.5546875" customWidth="1"/>
    <col min="14783" max="14783" width="16.6640625" customWidth="1"/>
    <col min="14784" max="14834" width="16.33203125" customWidth="1"/>
    <col min="15038" max="15038" width="24.5546875" customWidth="1"/>
    <col min="15039" max="15039" width="16.6640625" customWidth="1"/>
    <col min="15040" max="15090" width="16.33203125" customWidth="1"/>
    <col min="15294" max="15294" width="24.5546875" customWidth="1"/>
    <col min="15295" max="15295" width="16.6640625" customWidth="1"/>
    <col min="15296" max="15346" width="16.33203125" customWidth="1"/>
    <col min="15550" max="15550" width="24.5546875" customWidth="1"/>
    <col min="15551" max="15551" width="16.6640625" customWidth="1"/>
    <col min="15552" max="15602" width="16.33203125" customWidth="1"/>
    <col min="15806" max="15806" width="24.5546875" customWidth="1"/>
    <col min="15807" max="15807" width="16.6640625" customWidth="1"/>
    <col min="15808" max="15858" width="16.33203125" customWidth="1"/>
    <col min="16062" max="16062" width="24.5546875" customWidth="1"/>
    <col min="16063" max="16063" width="16.6640625" customWidth="1"/>
    <col min="16064" max="16114" width="16.33203125" customWidth="1"/>
  </cols>
  <sheetData>
    <row r="1" spans="1:42" s="27" customFormat="1" ht="20.399999999999999" x14ac:dyDescent="0.2">
      <c r="A1" s="23"/>
      <c r="B1" s="14" t="s">
        <v>83</v>
      </c>
      <c r="C1" s="24"/>
      <c r="D1" s="25"/>
      <c r="E1" s="41"/>
      <c r="F1" s="57" t="s">
        <v>108</v>
      </c>
      <c r="G1" s="57" t="s">
        <v>108</v>
      </c>
      <c r="H1" s="57" t="s">
        <v>108</v>
      </c>
      <c r="I1" s="57" t="s">
        <v>108</v>
      </c>
      <c r="J1" s="57" t="s">
        <v>108</v>
      </c>
      <c r="K1" s="57" t="s">
        <v>108</v>
      </c>
      <c r="L1" s="58" t="s">
        <v>108</v>
      </c>
      <c r="M1" s="58" t="s">
        <v>108</v>
      </c>
      <c r="N1" s="58" t="s">
        <v>108</v>
      </c>
      <c r="O1" s="58" t="s">
        <v>108</v>
      </c>
      <c r="P1" s="26" t="s">
        <v>108</v>
      </c>
      <c r="Q1" s="26" t="s">
        <v>221</v>
      </c>
      <c r="R1" s="26" t="s">
        <v>108</v>
      </c>
      <c r="S1" s="26" t="s">
        <v>150</v>
      </c>
      <c r="T1" s="44" t="s">
        <v>214</v>
      </c>
      <c r="U1" s="44" t="s">
        <v>115</v>
      </c>
      <c r="V1" s="26" t="s">
        <v>150</v>
      </c>
      <c r="W1" s="26" t="s">
        <v>166</v>
      </c>
      <c r="X1" s="67" t="s">
        <v>150</v>
      </c>
      <c r="Y1" s="67" t="s">
        <v>150</v>
      </c>
      <c r="Z1" s="67" t="s">
        <v>150</v>
      </c>
      <c r="AA1" s="67" t="s">
        <v>150</v>
      </c>
      <c r="AB1" s="67" t="s">
        <v>150</v>
      </c>
      <c r="AC1" s="67" t="s">
        <v>150</v>
      </c>
      <c r="AD1" s="67" t="s">
        <v>150</v>
      </c>
      <c r="AE1" s="67" t="s">
        <v>150</v>
      </c>
      <c r="AF1" s="67" t="s">
        <v>150</v>
      </c>
      <c r="AG1" s="72" t="s">
        <v>147</v>
      </c>
      <c r="AH1" s="44" t="s">
        <v>121</v>
      </c>
      <c r="AI1" s="44" t="s">
        <v>121</v>
      </c>
      <c r="AJ1" s="44" t="s">
        <v>121</v>
      </c>
      <c r="AK1" s="44" t="s">
        <v>185</v>
      </c>
      <c r="AL1" s="78" t="s">
        <v>147</v>
      </c>
      <c r="AM1" s="72" t="s">
        <v>147</v>
      </c>
      <c r="AN1" s="72" t="s">
        <v>206</v>
      </c>
      <c r="AO1" s="44" t="s">
        <v>108</v>
      </c>
      <c r="AP1" s="90" t="s">
        <v>108</v>
      </c>
    </row>
    <row r="2" spans="1:42" s="1" customFormat="1" ht="10.199999999999999" x14ac:dyDescent="0.2">
      <c r="A2" s="1" t="s">
        <v>107</v>
      </c>
      <c r="B2" s="85"/>
      <c r="C2" s="86"/>
      <c r="D2" s="29"/>
      <c r="E2" s="42"/>
      <c r="F2" s="49" t="s">
        <v>59</v>
      </c>
      <c r="G2" s="49" t="s">
        <v>59</v>
      </c>
      <c r="H2" s="49" t="s">
        <v>59</v>
      </c>
      <c r="I2" s="49" t="s">
        <v>133</v>
      </c>
      <c r="J2" s="49" t="s">
        <v>124</v>
      </c>
      <c r="K2" s="49" t="s">
        <v>169</v>
      </c>
      <c r="L2" s="46" t="s">
        <v>145</v>
      </c>
      <c r="M2" s="46" t="s">
        <v>145</v>
      </c>
      <c r="N2" s="46" t="s">
        <v>145</v>
      </c>
      <c r="O2" s="46" t="s">
        <v>145</v>
      </c>
      <c r="P2" s="45" t="s">
        <v>196</v>
      </c>
      <c r="Q2" s="45" t="s">
        <v>218</v>
      </c>
      <c r="R2" s="45" t="s">
        <v>232</v>
      </c>
      <c r="S2" s="45" t="s">
        <v>227</v>
      </c>
      <c r="T2" s="45" t="s">
        <v>218</v>
      </c>
      <c r="U2" s="30" t="s">
        <v>235</v>
      </c>
      <c r="V2" s="45" t="s">
        <v>189</v>
      </c>
      <c r="W2" s="45" t="s">
        <v>189</v>
      </c>
      <c r="X2" s="87" t="s">
        <v>209</v>
      </c>
      <c r="Y2" s="87" t="s">
        <v>209</v>
      </c>
      <c r="Z2" s="87" t="s">
        <v>212</v>
      </c>
      <c r="AA2" s="87" t="s">
        <v>208</v>
      </c>
      <c r="AB2" s="87" t="s">
        <v>213</v>
      </c>
      <c r="AC2" s="87" t="s">
        <v>208</v>
      </c>
      <c r="AD2" s="87" t="s">
        <v>208</v>
      </c>
      <c r="AE2" s="87" t="s">
        <v>213</v>
      </c>
      <c r="AF2" s="87" t="s">
        <v>229</v>
      </c>
      <c r="AG2" s="79" t="s">
        <v>203</v>
      </c>
      <c r="AH2" s="45" t="s">
        <v>202</v>
      </c>
      <c r="AI2" s="79" t="s">
        <v>201</v>
      </c>
      <c r="AJ2" s="79" t="s">
        <v>207</v>
      </c>
      <c r="AK2" s="45" t="s">
        <v>196</v>
      </c>
      <c r="AL2" s="79" t="s">
        <v>204</v>
      </c>
      <c r="AM2" s="79" t="s">
        <v>208</v>
      </c>
      <c r="AN2" s="79" t="s">
        <v>205</v>
      </c>
      <c r="AO2" s="30" t="s">
        <v>136</v>
      </c>
      <c r="AP2" s="45" t="s">
        <v>164</v>
      </c>
    </row>
    <row r="3" spans="1:42" s="1" customFormat="1" ht="10.8" thickBot="1" x14ac:dyDescent="0.25">
      <c r="A3" s="1" t="s">
        <v>107</v>
      </c>
      <c r="B3" s="15"/>
      <c r="C3" s="28"/>
      <c r="D3" s="29"/>
      <c r="E3" s="43"/>
      <c r="F3" s="49" t="s">
        <v>126</v>
      </c>
      <c r="G3" s="49" t="s">
        <v>126</v>
      </c>
      <c r="H3" s="50" t="s">
        <v>211</v>
      </c>
      <c r="I3" s="50" t="s">
        <v>126</v>
      </c>
      <c r="J3" s="50" t="s">
        <v>126</v>
      </c>
      <c r="K3" s="50" t="s">
        <v>126</v>
      </c>
      <c r="L3" s="46" t="s">
        <v>146</v>
      </c>
      <c r="M3" s="46" t="s">
        <v>146</v>
      </c>
      <c r="N3" s="46" t="s">
        <v>146</v>
      </c>
      <c r="O3" s="46" t="s">
        <v>146</v>
      </c>
      <c r="P3" s="45" t="s">
        <v>194</v>
      </c>
      <c r="Q3" s="45" t="s">
        <v>222</v>
      </c>
      <c r="R3" s="45" t="s">
        <v>233</v>
      </c>
      <c r="S3" s="45" t="s">
        <v>226</v>
      </c>
      <c r="T3" s="45" t="s">
        <v>215</v>
      </c>
      <c r="U3" s="30" t="s">
        <v>127</v>
      </c>
      <c r="V3" s="45" t="s">
        <v>193</v>
      </c>
      <c r="W3" s="45" t="s">
        <v>188</v>
      </c>
      <c r="X3" s="68" t="s">
        <v>153</v>
      </c>
      <c r="Y3" s="68" t="s">
        <v>153</v>
      </c>
      <c r="Z3" s="68" t="s">
        <v>153</v>
      </c>
      <c r="AA3" s="68" t="s">
        <v>153</v>
      </c>
      <c r="AB3" s="68" t="s">
        <v>153</v>
      </c>
      <c r="AC3" s="68" t="s">
        <v>153</v>
      </c>
      <c r="AD3" s="68" t="s">
        <v>153</v>
      </c>
      <c r="AE3" s="68" t="s">
        <v>153</v>
      </c>
      <c r="AF3" s="68" t="s">
        <v>228</v>
      </c>
      <c r="AG3" s="45" t="s">
        <v>179</v>
      </c>
      <c r="AH3" s="71" t="s">
        <v>180</v>
      </c>
      <c r="AI3" s="71" t="s">
        <v>180</v>
      </c>
      <c r="AJ3" s="45" t="s">
        <v>182</v>
      </c>
      <c r="AK3" s="45" t="s">
        <v>183</v>
      </c>
      <c r="AL3" s="79" t="s">
        <v>174</v>
      </c>
      <c r="AM3" s="45" t="s">
        <v>172</v>
      </c>
      <c r="AN3" s="45" t="s">
        <v>176</v>
      </c>
      <c r="AO3" s="45" t="s">
        <v>120</v>
      </c>
      <c r="AP3" s="45"/>
    </row>
    <row r="4" spans="1:42" s="2" customFormat="1" ht="42" thickBot="1" x14ac:dyDescent="0.35">
      <c r="B4" s="16"/>
      <c r="C4" s="94" t="s">
        <v>0</v>
      </c>
      <c r="D4" s="93" t="s">
        <v>152</v>
      </c>
      <c r="E4" s="63"/>
      <c r="F4" s="98" t="s">
        <v>112</v>
      </c>
      <c r="G4" s="99"/>
      <c r="H4" s="99"/>
      <c r="I4" s="99"/>
      <c r="J4" s="99"/>
      <c r="K4" s="100"/>
      <c r="L4" s="95" t="s">
        <v>170</v>
      </c>
      <c r="M4" s="96"/>
      <c r="N4" s="96"/>
      <c r="O4" s="97"/>
      <c r="P4" s="31" t="s">
        <v>197</v>
      </c>
      <c r="Q4" s="31" t="s">
        <v>219</v>
      </c>
      <c r="R4" s="31" t="s">
        <v>230</v>
      </c>
      <c r="S4" s="31" t="s">
        <v>224</v>
      </c>
      <c r="T4" s="80" t="s">
        <v>216</v>
      </c>
      <c r="U4" s="31" t="s">
        <v>116</v>
      </c>
      <c r="V4" s="31" t="s">
        <v>190</v>
      </c>
      <c r="W4" s="31" t="s">
        <v>167</v>
      </c>
      <c r="X4" s="69" t="s">
        <v>154</v>
      </c>
      <c r="Y4" s="69" t="s">
        <v>154</v>
      </c>
      <c r="Z4" s="69" t="s">
        <v>154</v>
      </c>
      <c r="AA4" s="69" t="s">
        <v>154</v>
      </c>
      <c r="AB4" s="69" t="s">
        <v>154</v>
      </c>
      <c r="AC4" s="69" t="s">
        <v>154</v>
      </c>
      <c r="AD4" s="69" t="s">
        <v>154</v>
      </c>
      <c r="AE4" s="69" t="s">
        <v>154</v>
      </c>
      <c r="AF4" s="69" t="s">
        <v>154</v>
      </c>
      <c r="AG4" s="31" t="s">
        <v>178</v>
      </c>
      <c r="AH4" s="31" t="s">
        <v>129</v>
      </c>
      <c r="AI4" s="31" t="s">
        <v>200</v>
      </c>
      <c r="AJ4" s="31" t="s">
        <v>123</v>
      </c>
      <c r="AK4" s="31" t="s">
        <v>130</v>
      </c>
      <c r="AL4" s="31" t="s">
        <v>148</v>
      </c>
      <c r="AM4" s="31" t="s">
        <v>160</v>
      </c>
      <c r="AN4" s="31" t="s">
        <v>148</v>
      </c>
      <c r="AO4" s="31" t="s">
        <v>134</v>
      </c>
      <c r="AP4" s="91" t="s">
        <v>162</v>
      </c>
    </row>
    <row r="5" spans="1:42" s="12" customFormat="1" ht="55.2" x14ac:dyDescent="0.3">
      <c r="B5" s="17" t="s">
        <v>109</v>
      </c>
      <c r="C5" s="94"/>
      <c r="D5" s="93"/>
      <c r="E5" s="63"/>
      <c r="F5" s="51" t="s">
        <v>113</v>
      </c>
      <c r="G5" s="51" t="s">
        <v>113</v>
      </c>
      <c r="H5" s="52" t="s">
        <v>210</v>
      </c>
      <c r="I5" s="53" t="s">
        <v>132</v>
      </c>
      <c r="J5" s="54" t="s">
        <v>157</v>
      </c>
      <c r="K5" s="54" t="s">
        <v>157</v>
      </c>
      <c r="L5" s="59" t="s">
        <v>137</v>
      </c>
      <c r="M5" s="59" t="s">
        <v>138</v>
      </c>
      <c r="N5" s="47" t="s">
        <v>139</v>
      </c>
      <c r="O5" s="47" t="s">
        <v>140</v>
      </c>
      <c r="P5" s="31" t="s">
        <v>195</v>
      </c>
      <c r="Q5" s="31" t="s">
        <v>223</v>
      </c>
      <c r="R5" s="31" t="s">
        <v>195</v>
      </c>
      <c r="S5" s="31" t="s">
        <v>195</v>
      </c>
      <c r="T5" s="31" t="s">
        <v>195</v>
      </c>
      <c r="U5" s="31" t="s">
        <v>234</v>
      </c>
      <c r="V5" s="31" t="s">
        <v>192</v>
      </c>
      <c r="W5" s="31" t="s">
        <v>186</v>
      </c>
      <c r="X5" s="69" t="s">
        <v>171</v>
      </c>
      <c r="Y5" s="69" t="s">
        <v>171</v>
      </c>
      <c r="Z5" s="69" t="s">
        <v>171</v>
      </c>
      <c r="AA5" s="69" t="s">
        <v>171</v>
      </c>
      <c r="AB5" s="69" t="s">
        <v>171</v>
      </c>
      <c r="AC5" s="69" t="s">
        <v>171</v>
      </c>
      <c r="AD5" s="69" t="s">
        <v>171</v>
      </c>
      <c r="AE5" s="69" t="s">
        <v>171</v>
      </c>
      <c r="AF5" s="69" t="s">
        <v>171</v>
      </c>
      <c r="AG5" s="31" t="s">
        <v>177</v>
      </c>
      <c r="AH5" s="31" t="s">
        <v>192</v>
      </c>
      <c r="AI5" s="31" t="s">
        <v>199</v>
      </c>
      <c r="AJ5" s="31" t="s">
        <v>181</v>
      </c>
      <c r="AK5" s="31" t="s">
        <v>184</v>
      </c>
      <c r="AL5" s="31" t="s">
        <v>177</v>
      </c>
      <c r="AM5" s="31" t="s">
        <v>198</v>
      </c>
      <c r="AN5" s="31" t="s">
        <v>175</v>
      </c>
      <c r="AO5" s="31" t="s">
        <v>128</v>
      </c>
      <c r="AP5" s="92" t="s">
        <v>163</v>
      </c>
    </row>
    <row r="6" spans="1:42" s="2" customFormat="1" ht="13.8" x14ac:dyDescent="0.3">
      <c r="B6" s="88"/>
      <c r="C6" s="94"/>
      <c r="D6" s="93"/>
      <c r="E6" s="89"/>
      <c r="F6" s="52" t="s">
        <v>114</v>
      </c>
      <c r="G6" s="52" t="s">
        <v>114</v>
      </c>
      <c r="H6" s="52" t="s">
        <v>158</v>
      </c>
      <c r="I6" s="52" t="s">
        <v>158</v>
      </c>
      <c r="J6" s="54" t="s">
        <v>159</v>
      </c>
      <c r="K6" s="54" t="s">
        <v>159</v>
      </c>
      <c r="L6" s="47" t="s">
        <v>141</v>
      </c>
      <c r="M6" s="47" t="s">
        <v>142</v>
      </c>
      <c r="N6" s="47" t="s">
        <v>143</v>
      </c>
      <c r="O6" s="47" t="s">
        <v>144</v>
      </c>
      <c r="P6" s="31" t="s">
        <v>165</v>
      </c>
      <c r="Q6" s="31" t="s">
        <v>220</v>
      </c>
      <c r="R6" s="31" t="s">
        <v>231</v>
      </c>
      <c r="S6" s="31" t="s">
        <v>225</v>
      </c>
      <c r="T6" s="31" t="s">
        <v>217</v>
      </c>
      <c r="U6" s="31" t="s">
        <v>117</v>
      </c>
      <c r="V6" s="31" t="s">
        <v>191</v>
      </c>
      <c r="W6" s="31" t="s">
        <v>187</v>
      </c>
      <c r="X6" s="69" t="s">
        <v>155</v>
      </c>
      <c r="Y6" s="69" t="s">
        <v>155</v>
      </c>
      <c r="Z6" s="69" t="s">
        <v>155</v>
      </c>
      <c r="AA6" s="69" t="s">
        <v>155</v>
      </c>
      <c r="AB6" s="69" t="s">
        <v>155</v>
      </c>
      <c r="AC6" s="69" t="s">
        <v>155</v>
      </c>
      <c r="AD6" s="69" t="s">
        <v>155</v>
      </c>
      <c r="AE6" s="69" t="s">
        <v>155</v>
      </c>
      <c r="AF6" s="69" t="s">
        <v>155</v>
      </c>
      <c r="AG6" s="31" t="s">
        <v>168</v>
      </c>
      <c r="AH6" s="31" t="s">
        <v>122</v>
      </c>
      <c r="AI6" s="31" t="s">
        <v>119</v>
      </c>
      <c r="AJ6" s="31" t="s">
        <v>125</v>
      </c>
      <c r="AK6" s="31" t="s">
        <v>131</v>
      </c>
      <c r="AL6" s="31" t="s">
        <v>149</v>
      </c>
      <c r="AM6" s="31" t="s">
        <v>161</v>
      </c>
      <c r="AN6" s="31" t="s">
        <v>173</v>
      </c>
      <c r="AO6" s="31" t="s">
        <v>135</v>
      </c>
      <c r="AP6" s="91" t="s">
        <v>144</v>
      </c>
    </row>
    <row r="7" spans="1:42" s="35" customFormat="1" thickBot="1" x14ac:dyDescent="0.35">
      <c r="A7" s="5" t="s">
        <v>60</v>
      </c>
      <c r="B7" s="18" t="s">
        <v>151</v>
      </c>
      <c r="C7" s="32" t="s">
        <v>1</v>
      </c>
      <c r="D7" s="33" t="s">
        <v>1</v>
      </c>
      <c r="E7" s="65"/>
      <c r="F7" s="55" t="s">
        <v>1</v>
      </c>
      <c r="G7" s="55" t="s">
        <v>110</v>
      </c>
      <c r="H7" s="55" t="s">
        <v>1</v>
      </c>
      <c r="I7" s="56" t="s">
        <v>1</v>
      </c>
      <c r="J7" s="56" t="s">
        <v>1</v>
      </c>
      <c r="K7" s="56" t="s">
        <v>110</v>
      </c>
      <c r="L7" s="48" t="s">
        <v>1</v>
      </c>
      <c r="M7" s="48" t="s">
        <v>1</v>
      </c>
      <c r="N7" s="48" t="s">
        <v>1</v>
      </c>
      <c r="O7" s="48" t="s">
        <v>1</v>
      </c>
      <c r="P7" s="34" t="s">
        <v>1</v>
      </c>
      <c r="Q7" s="34" t="s">
        <v>1</v>
      </c>
      <c r="R7" s="34" t="s">
        <v>1</v>
      </c>
      <c r="S7" s="34" t="s">
        <v>1</v>
      </c>
      <c r="T7" s="34" t="s">
        <v>1</v>
      </c>
      <c r="U7" s="34" t="s">
        <v>1</v>
      </c>
      <c r="V7" s="34" t="s">
        <v>1</v>
      </c>
      <c r="W7" s="34" t="s">
        <v>1</v>
      </c>
      <c r="X7" s="70" t="s">
        <v>1</v>
      </c>
      <c r="Y7" s="70" t="s">
        <v>1</v>
      </c>
      <c r="Z7" s="70" t="s">
        <v>1</v>
      </c>
      <c r="AA7" s="70" t="s">
        <v>1</v>
      </c>
      <c r="AB7" s="70" t="s">
        <v>1</v>
      </c>
      <c r="AC7" s="70" t="s">
        <v>1</v>
      </c>
      <c r="AD7" s="70" t="s">
        <v>1</v>
      </c>
      <c r="AE7" s="70" t="s">
        <v>1</v>
      </c>
      <c r="AF7" s="70" t="s">
        <v>1</v>
      </c>
      <c r="AG7" s="34" t="s">
        <v>1</v>
      </c>
      <c r="AH7" s="34" t="s">
        <v>1</v>
      </c>
      <c r="AI7" s="34" t="s">
        <v>1</v>
      </c>
      <c r="AJ7" s="34" t="s">
        <v>1</v>
      </c>
      <c r="AK7" s="34" t="s">
        <v>1</v>
      </c>
      <c r="AL7" s="34" t="s">
        <v>1</v>
      </c>
      <c r="AM7" s="34" t="s">
        <v>1</v>
      </c>
      <c r="AN7" s="34" t="s">
        <v>1</v>
      </c>
      <c r="AO7" s="34" t="s">
        <v>1</v>
      </c>
      <c r="AP7" s="34" t="s">
        <v>1</v>
      </c>
    </row>
    <row r="8" spans="1:42" s="3" customFormat="1" x14ac:dyDescent="0.3">
      <c r="A8" s="4">
        <v>886</v>
      </c>
      <c r="B8" s="19" t="s">
        <v>2</v>
      </c>
      <c r="C8" s="40">
        <f t="shared" ref="C8:C39" si="0">SUM(D8:AP8)</f>
        <v>2336505</v>
      </c>
      <c r="D8" s="61"/>
      <c r="E8" s="62"/>
      <c r="F8" s="60"/>
      <c r="G8" s="60"/>
      <c r="H8" s="60">
        <f>21744+2442</f>
        <v>24186</v>
      </c>
      <c r="I8" s="60"/>
      <c r="J8" s="60"/>
      <c r="K8" s="60"/>
      <c r="L8" s="60"/>
      <c r="M8" s="60"/>
      <c r="N8" s="60"/>
      <c r="O8" s="60"/>
      <c r="P8" s="62"/>
      <c r="Q8" s="62"/>
      <c r="R8" s="62">
        <v>640955</v>
      </c>
      <c r="S8" s="62"/>
      <c r="T8" s="60">
        <v>4250</v>
      </c>
      <c r="U8" s="60"/>
      <c r="V8" s="60">
        <v>300419</v>
      </c>
      <c r="W8" s="60">
        <v>1122603</v>
      </c>
      <c r="X8" s="60"/>
      <c r="Y8" s="60"/>
      <c r="Z8" s="60"/>
      <c r="AA8" s="60"/>
      <c r="AB8" s="60"/>
      <c r="AC8" s="60"/>
      <c r="AD8" s="60"/>
      <c r="AE8" s="60"/>
      <c r="AF8" s="60"/>
      <c r="AG8" s="60">
        <v>8000</v>
      </c>
      <c r="AH8" s="60">
        <v>35328</v>
      </c>
      <c r="AI8" s="60">
        <v>66951</v>
      </c>
      <c r="AJ8" s="60">
        <v>37444</v>
      </c>
      <c r="AK8" s="60">
        <v>55796</v>
      </c>
      <c r="AL8" s="73">
        <v>288</v>
      </c>
      <c r="AM8" s="60">
        <v>16622</v>
      </c>
      <c r="AN8" s="60">
        <v>23663</v>
      </c>
      <c r="AO8" s="60"/>
      <c r="AP8" s="82"/>
    </row>
    <row r="9" spans="1:42" s="3" customFormat="1" x14ac:dyDescent="0.3">
      <c r="A9" s="4">
        <v>802</v>
      </c>
      <c r="B9" s="19" t="s">
        <v>3</v>
      </c>
      <c r="C9" s="40">
        <f t="shared" si="0"/>
        <v>1248044</v>
      </c>
      <c r="D9" s="61"/>
      <c r="E9" s="62"/>
      <c r="F9" s="60"/>
      <c r="G9" s="60"/>
      <c r="H9" s="60">
        <f>108778+19734</f>
        <v>128512</v>
      </c>
      <c r="I9" s="60"/>
      <c r="J9" s="60"/>
      <c r="K9" s="60"/>
      <c r="L9" s="60"/>
      <c r="M9" s="60"/>
      <c r="N9" s="60"/>
      <c r="O9" s="60"/>
      <c r="P9" s="62">
        <v>326997</v>
      </c>
      <c r="Q9" s="62"/>
      <c r="R9" s="62">
        <v>266206</v>
      </c>
      <c r="S9" s="62"/>
      <c r="T9" s="60">
        <v>25500</v>
      </c>
      <c r="U9" s="60"/>
      <c r="V9" s="60">
        <v>177246</v>
      </c>
      <c r="W9" s="60"/>
      <c r="X9" s="60"/>
      <c r="Y9" s="60"/>
      <c r="Z9" s="60"/>
      <c r="AA9" s="60"/>
      <c r="AB9" s="60"/>
      <c r="AC9" s="60"/>
      <c r="AD9" s="60"/>
      <c r="AE9" s="60"/>
      <c r="AF9" s="60">
        <v>81392</v>
      </c>
      <c r="AG9" s="60">
        <v>6462</v>
      </c>
      <c r="AH9" s="60">
        <v>36922</v>
      </c>
      <c r="AI9" s="60">
        <v>25000</v>
      </c>
      <c r="AJ9" s="60">
        <v>22795</v>
      </c>
      <c r="AK9" s="60">
        <v>88684</v>
      </c>
      <c r="AL9" s="73">
        <v>3550</v>
      </c>
      <c r="AM9" s="60">
        <v>26569</v>
      </c>
      <c r="AN9" s="60">
        <v>32209</v>
      </c>
      <c r="AO9" s="60"/>
      <c r="AP9" s="83"/>
    </row>
    <row r="10" spans="1:42" s="3" customFormat="1" x14ac:dyDescent="0.3">
      <c r="A10" s="4">
        <v>804</v>
      </c>
      <c r="B10" s="19" t="s">
        <v>4</v>
      </c>
      <c r="C10" s="40">
        <f t="shared" si="0"/>
        <v>502403</v>
      </c>
      <c r="D10" s="61"/>
      <c r="E10" s="62"/>
      <c r="F10" s="60"/>
      <c r="G10" s="60"/>
      <c r="H10" s="60">
        <f>36625+2652</f>
        <v>39277</v>
      </c>
      <c r="I10" s="60"/>
      <c r="J10" s="60"/>
      <c r="K10" s="60"/>
      <c r="L10" s="60"/>
      <c r="M10" s="60"/>
      <c r="N10" s="60"/>
      <c r="O10" s="60"/>
      <c r="P10" s="62"/>
      <c r="Q10" s="62"/>
      <c r="R10" s="62"/>
      <c r="S10" s="62"/>
      <c r="T10" s="60">
        <v>8500</v>
      </c>
      <c r="U10" s="60"/>
      <c r="V10" s="60">
        <v>129933</v>
      </c>
      <c r="W10" s="60"/>
      <c r="X10" s="60"/>
      <c r="Y10" s="60"/>
      <c r="Z10" s="60"/>
      <c r="AA10" s="60"/>
      <c r="AB10" s="60"/>
      <c r="AC10" s="60"/>
      <c r="AD10" s="60"/>
      <c r="AE10" s="60"/>
      <c r="AF10" s="60">
        <v>229025</v>
      </c>
      <c r="AG10" s="60">
        <v>15538</v>
      </c>
      <c r="AH10" s="60">
        <v>11339</v>
      </c>
      <c r="AI10" s="60"/>
      <c r="AJ10" s="60"/>
      <c r="AK10" s="60">
        <v>46706</v>
      </c>
      <c r="AL10" s="73"/>
      <c r="AM10" s="60">
        <v>750</v>
      </c>
      <c r="AN10" s="60">
        <v>21335</v>
      </c>
      <c r="AO10" s="60"/>
      <c r="AP10" s="83"/>
    </row>
    <row r="11" spans="1:42" s="3" customFormat="1" x14ac:dyDescent="0.3">
      <c r="A11" s="4">
        <v>806</v>
      </c>
      <c r="B11" s="19" t="s">
        <v>5</v>
      </c>
      <c r="C11" s="40">
        <f t="shared" si="0"/>
        <v>1148272</v>
      </c>
      <c r="D11" s="61"/>
      <c r="E11" s="62"/>
      <c r="F11" s="60"/>
      <c r="G11" s="60"/>
      <c r="H11" s="60">
        <v>2482</v>
      </c>
      <c r="I11" s="60"/>
      <c r="J11" s="60"/>
      <c r="K11" s="60"/>
      <c r="L11" s="60"/>
      <c r="M11" s="60"/>
      <c r="N11" s="60"/>
      <c r="O11" s="60"/>
      <c r="P11" s="62">
        <v>343918</v>
      </c>
      <c r="Q11" s="62"/>
      <c r="R11" s="62">
        <v>654863</v>
      </c>
      <c r="S11" s="62"/>
      <c r="T11" s="60"/>
      <c r="U11" s="60">
        <v>50000</v>
      </c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>
        <v>12489</v>
      </c>
      <c r="AI11" s="60"/>
      <c r="AJ11" s="60"/>
      <c r="AK11" s="60">
        <v>56638</v>
      </c>
      <c r="AL11" s="73">
        <v>2499</v>
      </c>
      <c r="AM11" s="60"/>
      <c r="AN11" s="60">
        <v>25383</v>
      </c>
      <c r="AO11" s="60"/>
      <c r="AP11" s="83"/>
    </row>
    <row r="12" spans="1:42" s="3" customFormat="1" x14ac:dyDescent="0.3">
      <c r="A12" s="4">
        <v>843</v>
      </c>
      <c r="B12" s="19" t="s">
        <v>6</v>
      </c>
      <c r="C12" s="40">
        <f t="shared" si="0"/>
        <v>1432314</v>
      </c>
      <c r="D12" s="61"/>
      <c r="E12" s="62"/>
      <c r="F12" s="60"/>
      <c r="G12" s="60"/>
      <c r="H12" s="60">
        <v>8143</v>
      </c>
      <c r="I12" s="60"/>
      <c r="J12" s="60"/>
      <c r="K12" s="60"/>
      <c r="L12" s="60"/>
      <c r="M12" s="60"/>
      <c r="N12" s="60"/>
      <c r="O12" s="60"/>
      <c r="P12" s="62"/>
      <c r="Q12" s="62"/>
      <c r="R12" s="62">
        <v>729785</v>
      </c>
      <c r="S12" s="62"/>
      <c r="T12" s="60">
        <v>20750</v>
      </c>
      <c r="U12" s="60"/>
      <c r="V12" s="60"/>
      <c r="W12" s="60"/>
      <c r="X12" s="60"/>
      <c r="Y12" s="60"/>
      <c r="Z12" s="60"/>
      <c r="AA12" s="60"/>
      <c r="AB12" s="60">
        <v>540000</v>
      </c>
      <c r="AC12" s="60"/>
      <c r="AD12" s="60"/>
      <c r="AE12" s="60"/>
      <c r="AF12" s="60"/>
      <c r="AG12" s="60"/>
      <c r="AH12" s="60">
        <v>2804</v>
      </c>
      <c r="AI12" s="60">
        <v>18716</v>
      </c>
      <c r="AJ12" s="60">
        <v>1484</v>
      </c>
      <c r="AK12" s="60">
        <v>65846</v>
      </c>
      <c r="AL12" s="73"/>
      <c r="AM12" s="60">
        <v>22069</v>
      </c>
      <c r="AN12" s="60">
        <v>22717</v>
      </c>
      <c r="AO12" s="60"/>
      <c r="AP12" s="83"/>
    </row>
    <row r="13" spans="1:42" s="3" customFormat="1" x14ac:dyDescent="0.3">
      <c r="A13" s="4">
        <v>807</v>
      </c>
      <c r="B13" s="19" t="s">
        <v>7</v>
      </c>
      <c r="C13" s="40">
        <f t="shared" si="0"/>
        <v>1687254</v>
      </c>
      <c r="D13" s="61"/>
      <c r="E13" s="62"/>
      <c r="F13" s="60"/>
      <c r="G13" s="60"/>
      <c r="H13" s="60">
        <v>10167</v>
      </c>
      <c r="I13" s="60"/>
      <c r="J13" s="60"/>
      <c r="K13" s="60"/>
      <c r="L13" s="60"/>
      <c r="M13" s="60"/>
      <c r="N13" s="60"/>
      <c r="O13" s="60"/>
      <c r="P13" s="62">
        <v>400354</v>
      </c>
      <c r="Q13" s="62"/>
      <c r="R13" s="62">
        <v>609801</v>
      </c>
      <c r="S13" s="62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>
        <v>575339</v>
      </c>
      <c r="AF13" s="60"/>
      <c r="AG13" s="60"/>
      <c r="AH13" s="60">
        <v>10998</v>
      </c>
      <c r="AI13" s="60"/>
      <c r="AJ13" s="60"/>
      <c r="AK13" s="60">
        <v>45488</v>
      </c>
      <c r="AL13" s="73"/>
      <c r="AM13" s="60">
        <v>12598</v>
      </c>
      <c r="AN13" s="60">
        <v>22509</v>
      </c>
      <c r="AO13" s="60"/>
      <c r="AP13" s="83"/>
    </row>
    <row r="14" spans="1:42" s="3" customFormat="1" x14ac:dyDescent="0.3">
      <c r="A14" s="4">
        <v>808</v>
      </c>
      <c r="B14" s="19" t="s">
        <v>8</v>
      </c>
      <c r="C14" s="40">
        <f t="shared" si="0"/>
        <v>2024462</v>
      </c>
      <c r="D14" s="61"/>
      <c r="E14" s="62"/>
      <c r="F14" s="60"/>
      <c r="G14" s="60"/>
      <c r="H14" s="60">
        <v>1542</v>
      </c>
      <c r="I14" s="60"/>
      <c r="J14" s="60"/>
      <c r="K14" s="60"/>
      <c r="L14" s="60"/>
      <c r="M14" s="60"/>
      <c r="N14" s="60"/>
      <c r="O14" s="60"/>
      <c r="P14" s="62">
        <v>425000</v>
      </c>
      <c r="Q14" s="62"/>
      <c r="R14" s="62">
        <v>404245</v>
      </c>
      <c r="S14" s="62"/>
      <c r="T14" s="60"/>
      <c r="U14" s="60"/>
      <c r="V14" s="60">
        <v>73285</v>
      </c>
      <c r="W14" s="60">
        <v>401003</v>
      </c>
      <c r="X14" s="60"/>
      <c r="Y14" s="60"/>
      <c r="Z14" s="60"/>
      <c r="AA14" s="60"/>
      <c r="AB14" s="60"/>
      <c r="AC14" s="60"/>
      <c r="AD14" s="60"/>
      <c r="AE14" s="60"/>
      <c r="AF14" s="60">
        <v>524785</v>
      </c>
      <c r="AG14" s="60">
        <v>15538</v>
      </c>
      <c r="AH14" s="60"/>
      <c r="AI14" s="60">
        <v>5261</v>
      </c>
      <c r="AJ14" s="60"/>
      <c r="AK14" s="60">
        <v>67359</v>
      </c>
      <c r="AL14" s="73">
        <v>2004</v>
      </c>
      <c r="AM14" s="60">
        <v>80569</v>
      </c>
      <c r="AN14" s="60">
        <v>23871</v>
      </c>
      <c r="AO14" s="60"/>
      <c r="AP14" s="83"/>
    </row>
    <row r="15" spans="1:42" s="3" customFormat="1" x14ac:dyDescent="0.3">
      <c r="A15" s="4">
        <v>810</v>
      </c>
      <c r="B15" s="19" t="s">
        <v>9</v>
      </c>
      <c r="C15" s="40">
        <f t="shared" si="0"/>
        <v>945631</v>
      </c>
      <c r="D15" s="61"/>
      <c r="E15" s="62"/>
      <c r="F15" s="60"/>
      <c r="G15" s="60"/>
      <c r="H15" s="60">
        <v>27038</v>
      </c>
      <c r="I15" s="60"/>
      <c r="J15" s="60"/>
      <c r="K15" s="60"/>
      <c r="L15" s="60"/>
      <c r="M15" s="60"/>
      <c r="N15" s="60"/>
      <c r="O15" s="60"/>
      <c r="P15" s="62"/>
      <c r="Q15" s="62"/>
      <c r="R15" s="62">
        <v>691798</v>
      </c>
      <c r="S15" s="62">
        <v>30795</v>
      </c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>
        <v>15959</v>
      </c>
      <c r="AI15" s="60"/>
      <c r="AJ15" s="60">
        <v>15876</v>
      </c>
      <c r="AK15" s="60">
        <v>106728</v>
      </c>
      <c r="AL15" s="73">
        <v>20237</v>
      </c>
      <c r="AM15" s="60"/>
      <c r="AN15" s="60">
        <v>37200</v>
      </c>
      <c r="AO15" s="60"/>
      <c r="AP15" s="83"/>
    </row>
    <row r="16" spans="1:42" s="3" customFormat="1" x14ac:dyDescent="0.3">
      <c r="A16" s="4">
        <v>812</v>
      </c>
      <c r="B16" s="19" t="s">
        <v>10</v>
      </c>
      <c r="C16" s="40">
        <f t="shared" si="0"/>
        <v>715407</v>
      </c>
      <c r="D16" s="61"/>
      <c r="E16" s="62"/>
      <c r="F16" s="60"/>
      <c r="G16" s="60"/>
      <c r="H16" s="60">
        <f>1024</f>
        <v>1024</v>
      </c>
      <c r="I16" s="60"/>
      <c r="J16" s="60"/>
      <c r="K16" s="60"/>
      <c r="L16" s="60"/>
      <c r="M16" s="60"/>
      <c r="N16" s="60"/>
      <c r="O16" s="60"/>
      <c r="P16" s="62"/>
      <c r="Q16" s="62"/>
      <c r="R16" s="62"/>
      <c r="S16" s="62">
        <v>21965</v>
      </c>
      <c r="T16" s="60"/>
      <c r="U16" s="60"/>
      <c r="V16" s="60">
        <v>17683</v>
      </c>
      <c r="W16" s="60"/>
      <c r="X16" s="60"/>
      <c r="Y16" s="60"/>
      <c r="Z16" s="60"/>
      <c r="AA16" s="60"/>
      <c r="AB16" s="60"/>
      <c r="AC16" s="60"/>
      <c r="AD16" s="60"/>
      <c r="AE16" s="60"/>
      <c r="AF16" s="60">
        <v>590442</v>
      </c>
      <c r="AG16" s="60"/>
      <c r="AH16" s="60"/>
      <c r="AI16" s="60"/>
      <c r="AJ16" s="60">
        <v>11565</v>
      </c>
      <c r="AK16" s="60">
        <v>31761</v>
      </c>
      <c r="AL16" s="73"/>
      <c r="AM16" s="60">
        <v>17218</v>
      </c>
      <c r="AN16" s="60">
        <v>23749</v>
      </c>
      <c r="AO16" s="60"/>
      <c r="AP16" s="83"/>
    </row>
    <row r="17" spans="1:42" s="3" customFormat="1" x14ac:dyDescent="0.3">
      <c r="A17" s="4">
        <v>814</v>
      </c>
      <c r="B17" s="19" t="s">
        <v>11</v>
      </c>
      <c r="C17" s="40">
        <f t="shared" si="0"/>
        <v>525873</v>
      </c>
      <c r="D17" s="61"/>
      <c r="E17" s="62"/>
      <c r="F17" s="60"/>
      <c r="G17" s="60"/>
      <c r="H17" s="60">
        <v>2970</v>
      </c>
      <c r="I17" s="60"/>
      <c r="J17" s="60"/>
      <c r="K17" s="60"/>
      <c r="L17" s="60"/>
      <c r="M17" s="60"/>
      <c r="N17" s="60"/>
      <c r="O17" s="60"/>
      <c r="P17" s="62"/>
      <c r="Q17" s="62"/>
      <c r="R17" s="62"/>
      <c r="S17" s="62">
        <v>32868</v>
      </c>
      <c r="T17" s="60">
        <v>10500</v>
      </c>
      <c r="U17" s="60"/>
      <c r="V17" s="60">
        <v>234551</v>
      </c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>
        <v>15538</v>
      </c>
      <c r="AH17" s="60"/>
      <c r="AI17" s="60"/>
      <c r="AJ17" s="60">
        <v>45347</v>
      </c>
      <c r="AK17" s="60">
        <v>66814</v>
      </c>
      <c r="AL17" s="73"/>
      <c r="AM17" s="60">
        <v>93319</v>
      </c>
      <c r="AN17" s="60">
        <v>23966</v>
      </c>
      <c r="AO17" s="60"/>
      <c r="AP17" s="83"/>
    </row>
    <row r="18" spans="1:42" s="3" customFormat="1" x14ac:dyDescent="0.3">
      <c r="A18" s="4">
        <v>816</v>
      </c>
      <c r="B18" s="19" t="s">
        <v>12</v>
      </c>
      <c r="C18" s="40">
        <f t="shared" si="0"/>
        <v>2196679</v>
      </c>
      <c r="D18" s="61"/>
      <c r="E18" s="62"/>
      <c r="F18" s="60"/>
      <c r="G18" s="60"/>
      <c r="H18" s="60">
        <f>126836+330</f>
        <v>127166</v>
      </c>
      <c r="I18" s="60"/>
      <c r="J18" s="60"/>
      <c r="K18" s="60"/>
      <c r="L18" s="60"/>
      <c r="M18" s="60"/>
      <c r="N18" s="60"/>
      <c r="O18" s="60"/>
      <c r="P18" s="62">
        <v>140483</v>
      </c>
      <c r="Q18" s="62"/>
      <c r="R18" s="62">
        <v>380298</v>
      </c>
      <c r="S18" s="62">
        <v>24645</v>
      </c>
      <c r="T18" s="60"/>
      <c r="U18" s="60"/>
      <c r="V18" s="60">
        <v>140477</v>
      </c>
      <c r="W18" s="60">
        <v>691862</v>
      </c>
      <c r="X18" s="60"/>
      <c r="Y18" s="60"/>
      <c r="Z18" s="60"/>
      <c r="AA18" s="60"/>
      <c r="AB18" s="60"/>
      <c r="AC18" s="60"/>
      <c r="AD18" s="60"/>
      <c r="AE18" s="60"/>
      <c r="AF18" s="60">
        <v>469533</v>
      </c>
      <c r="AG18" s="60">
        <v>130</v>
      </c>
      <c r="AH18" s="60">
        <v>5341</v>
      </c>
      <c r="AI18" s="60"/>
      <c r="AJ18" s="60">
        <v>48517</v>
      </c>
      <c r="AK18" s="60">
        <v>101880</v>
      </c>
      <c r="AL18" s="73">
        <v>999</v>
      </c>
      <c r="AM18" s="60">
        <v>40069</v>
      </c>
      <c r="AN18" s="60">
        <v>25279</v>
      </c>
      <c r="AO18" s="60"/>
      <c r="AP18" s="83"/>
    </row>
    <row r="19" spans="1:42" s="3" customFormat="1" x14ac:dyDescent="0.3">
      <c r="A19" s="4">
        <v>818</v>
      </c>
      <c r="B19" s="19" t="s">
        <v>13</v>
      </c>
      <c r="C19" s="40">
        <f t="shared" si="0"/>
        <v>1735495</v>
      </c>
      <c r="D19" s="61"/>
      <c r="E19" s="62"/>
      <c r="F19" s="60"/>
      <c r="G19" s="60"/>
      <c r="H19" s="60">
        <f>41627+5436</f>
        <v>47063</v>
      </c>
      <c r="I19" s="60"/>
      <c r="J19" s="60"/>
      <c r="K19" s="60"/>
      <c r="L19" s="60"/>
      <c r="M19" s="60"/>
      <c r="N19" s="60"/>
      <c r="O19" s="60"/>
      <c r="P19" s="62"/>
      <c r="Q19" s="62"/>
      <c r="R19" s="62">
        <v>1273900</v>
      </c>
      <c r="S19" s="62"/>
      <c r="T19" s="60">
        <v>8500</v>
      </c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>
        <v>6126</v>
      </c>
      <c r="AH19" s="60">
        <v>120744</v>
      </c>
      <c r="AI19" s="60">
        <v>500</v>
      </c>
      <c r="AJ19" s="60"/>
      <c r="AK19" s="60">
        <v>232896</v>
      </c>
      <c r="AL19" s="73">
        <v>328</v>
      </c>
      <c r="AM19" s="60">
        <v>1990</v>
      </c>
      <c r="AN19" s="60">
        <v>43448</v>
      </c>
      <c r="AO19" s="60"/>
      <c r="AP19" s="83"/>
    </row>
    <row r="20" spans="1:42" s="3" customFormat="1" x14ac:dyDescent="0.3">
      <c r="A20" s="4">
        <v>820</v>
      </c>
      <c r="B20" s="19" t="s">
        <v>14</v>
      </c>
      <c r="C20" s="40">
        <f t="shared" si="0"/>
        <v>970070</v>
      </c>
      <c r="D20" s="61"/>
      <c r="E20" s="62"/>
      <c r="F20" s="60"/>
      <c r="G20" s="60"/>
      <c r="H20" s="60">
        <f>29474+10439</f>
        <v>39913</v>
      </c>
      <c r="I20" s="60"/>
      <c r="J20" s="60"/>
      <c r="K20" s="60"/>
      <c r="L20" s="60"/>
      <c r="M20" s="60"/>
      <c r="N20" s="60"/>
      <c r="O20" s="60"/>
      <c r="P20" s="62"/>
      <c r="Q20" s="62"/>
      <c r="R20" s="62"/>
      <c r="S20" s="62"/>
      <c r="T20" s="60"/>
      <c r="U20" s="60"/>
      <c r="V20" s="60">
        <v>147194</v>
      </c>
      <c r="W20" s="60"/>
      <c r="X20" s="60"/>
      <c r="Y20" s="60"/>
      <c r="Z20" s="60"/>
      <c r="AA20" s="60"/>
      <c r="AB20" s="60"/>
      <c r="AC20" s="60"/>
      <c r="AD20" s="60"/>
      <c r="AE20" s="60"/>
      <c r="AF20" s="60">
        <v>614939</v>
      </c>
      <c r="AG20" s="60">
        <v>8000</v>
      </c>
      <c r="AH20" s="60"/>
      <c r="AI20" s="60">
        <v>2287</v>
      </c>
      <c r="AJ20" s="60">
        <v>11372</v>
      </c>
      <c r="AK20" s="60">
        <v>70454</v>
      </c>
      <c r="AL20" s="73"/>
      <c r="AM20" s="60">
        <v>53724</v>
      </c>
      <c r="AN20" s="60">
        <v>22187</v>
      </c>
      <c r="AO20" s="60"/>
      <c r="AP20" s="83"/>
    </row>
    <row r="21" spans="1:42" s="3" customFormat="1" x14ac:dyDescent="0.3">
      <c r="A21" s="4">
        <v>858</v>
      </c>
      <c r="B21" s="19" t="s">
        <v>15</v>
      </c>
      <c r="C21" s="40">
        <f t="shared" si="0"/>
        <v>2689633</v>
      </c>
      <c r="D21" s="61"/>
      <c r="E21" s="62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2"/>
      <c r="Q21" s="62"/>
      <c r="R21" s="62">
        <v>1915011</v>
      </c>
      <c r="S21" s="62"/>
      <c r="T21" s="60"/>
      <c r="U21" s="60"/>
      <c r="V21" s="60">
        <v>34250</v>
      </c>
      <c r="W21" s="60"/>
      <c r="X21" s="60"/>
      <c r="Y21" s="60"/>
      <c r="Z21" s="60">
        <v>539728</v>
      </c>
      <c r="AA21" s="60"/>
      <c r="AB21" s="60"/>
      <c r="AC21" s="60"/>
      <c r="AD21" s="60"/>
      <c r="AE21" s="60"/>
      <c r="AF21" s="60"/>
      <c r="AG21" s="60"/>
      <c r="AH21" s="60">
        <v>11508</v>
      </c>
      <c r="AI21" s="60">
        <v>45252</v>
      </c>
      <c r="AJ21" s="60">
        <v>1829</v>
      </c>
      <c r="AK21" s="60">
        <v>89151</v>
      </c>
      <c r="AL21" s="73">
        <v>3363</v>
      </c>
      <c r="AM21" s="60">
        <v>24700</v>
      </c>
      <c r="AN21" s="60">
        <v>24841</v>
      </c>
      <c r="AO21" s="60"/>
      <c r="AP21" s="83"/>
    </row>
    <row r="22" spans="1:42" s="3" customFormat="1" x14ac:dyDescent="0.3">
      <c r="A22" s="4">
        <v>822</v>
      </c>
      <c r="B22" s="19" t="s">
        <v>16</v>
      </c>
      <c r="C22" s="40">
        <f t="shared" si="0"/>
        <v>638804</v>
      </c>
      <c r="D22" s="62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2"/>
      <c r="Q22" s="62"/>
      <c r="R22" s="62">
        <v>546387</v>
      </c>
      <c r="S22" s="62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>
        <v>8000</v>
      </c>
      <c r="AH22" s="60">
        <v>64</v>
      </c>
      <c r="AI22" s="60"/>
      <c r="AJ22" s="60"/>
      <c r="AK22" s="60">
        <v>48250</v>
      </c>
      <c r="AL22" s="73">
        <v>4239</v>
      </c>
      <c r="AM22" s="60">
        <v>7701</v>
      </c>
      <c r="AN22" s="60">
        <v>24163</v>
      </c>
      <c r="AO22" s="60"/>
      <c r="AP22" s="83"/>
    </row>
    <row r="23" spans="1:42" s="3" customFormat="1" x14ac:dyDescent="0.3">
      <c r="A23" s="4">
        <v>824</v>
      </c>
      <c r="B23" s="19" t="s">
        <v>17</v>
      </c>
      <c r="C23" s="40">
        <f t="shared" si="0"/>
        <v>709253</v>
      </c>
      <c r="D23" s="61"/>
      <c r="E23" s="62"/>
      <c r="F23" s="60"/>
      <c r="G23" s="60"/>
      <c r="H23" s="60">
        <v>6600</v>
      </c>
      <c r="I23" s="60"/>
      <c r="J23" s="60"/>
      <c r="K23" s="60"/>
      <c r="L23" s="60"/>
      <c r="M23" s="60"/>
      <c r="N23" s="60"/>
      <c r="O23" s="60"/>
      <c r="P23" s="62"/>
      <c r="Q23" s="62"/>
      <c r="R23" s="62">
        <v>509091</v>
      </c>
      <c r="S23" s="62">
        <v>32127</v>
      </c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>
        <v>10031</v>
      </c>
      <c r="AH23" s="60">
        <v>8911</v>
      </c>
      <c r="AI23" s="60"/>
      <c r="AJ23" s="60">
        <v>35904</v>
      </c>
      <c r="AK23" s="60">
        <v>54860</v>
      </c>
      <c r="AL23" s="73">
        <v>1878</v>
      </c>
      <c r="AM23" s="60">
        <v>25501</v>
      </c>
      <c r="AN23" s="60">
        <v>24350</v>
      </c>
      <c r="AO23" s="60"/>
      <c r="AP23" s="83"/>
    </row>
    <row r="24" spans="1:42" s="3" customFormat="1" x14ac:dyDescent="0.3">
      <c r="A24" s="4">
        <v>826</v>
      </c>
      <c r="B24" s="19" t="s">
        <v>111</v>
      </c>
      <c r="C24" s="40">
        <f t="shared" si="0"/>
        <v>1029611</v>
      </c>
      <c r="D24" s="61"/>
      <c r="E24" s="62"/>
      <c r="F24" s="60"/>
      <c r="G24" s="60"/>
      <c r="H24" s="60">
        <v>22410</v>
      </c>
      <c r="I24" s="60"/>
      <c r="J24" s="60"/>
      <c r="K24" s="60"/>
      <c r="L24" s="60"/>
      <c r="M24" s="60"/>
      <c r="N24" s="60"/>
      <c r="O24" s="60"/>
      <c r="P24" s="62"/>
      <c r="Q24" s="62"/>
      <c r="R24" s="62"/>
      <c r="S24" s="62"/>
      <c r="T24" s="60"/>
      <c r="U24" s="60"/>
      <c r="V24" s="60">
        <v>260733</v>
      </c>
      <c r="W24" s="60"/>
      <c r="X24" s="60"/>
      <c r="Y24" s="60"/>
      <c r="Z24" s="60"/>
      <c r="AA24" s="60"/>
      <c r="AB24" s="60"/>
      <c r="AC24" s="60"/>
      <c r="AD24" s="60">
        <v>537641</v>
      </c>
      <c r="AE24" s="60"/>
      <c r="AF24" s="60"/>
      <c r="AG24" s="60">
        <v>8000</v>
      </c>
      <c r="AH24" s="60">
        <v>23394</v>
      </c>
      <c r="AI24" s="60">
        <v>58168</v>
      </c>
      <c r="AJ24" s="60">
        <v>3319</v>
      </c>
      <c r="AK24" s="60">
        <v>42579</v>
      </c>
      <c r="AL24" s="73">
        <v>4425</v>
      </c>
      <c r="AM24" s="60">
        <v>41819</v>
      </c>
      <c r="AN24" s="60">
        <v>27123</v>
      </c>
      <c r="AO24" s="60"/>
      <c r="AP24" s="83"/>
    </row>
    <row r="25" spans="1:42" s="3" customFormat="1" x14ac:dyDescent="0.3">
      <c r="A25" s="4">
        <v>828</v>
      </c>
      <c r="B25" s="19" t="s">
        <v>18</v>
      </c>
      <c r="C25" s="40">
        <f t="shared" si="0"/>
        <v>1247510</v>
      </c>
      <c r="D25" s="61"/>
      <c r="E25" s="62"/>
      <c r="F25" s="60"/>
      <c r="G25" s="60"/>
      <c r="H25" s="60">
        <v>98955</v>
      </c>
      <c r="I25" s="60"/>
      <c r="J25" s="60"/>
      <c r="K25" s="60"/>
      <c r="L25" s="60"/>
      <c r="M25" s="60"/>
      <c r="N25" s="60"/>
      <c r="O25" s="60"/>
      <c r="P25" s="62"/>
      <c r="Q25" s="62"/>
      <c r="R25" s="62"/>
      <c r="S25" s="62"/>
      <c r="T25" s="60"/>
      <c r="U25" s="60">
        <v>50000</v>
      </c>
      <c r="V25" s="60"/>
      <c r="W25" s="60">
        <v>859891</v>
      </c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>
        <v>18578</v>
      </c>
      <c r="AI25" s="60"/>
      <c r="AJ25" s="60">
        <v>30367</v>
      </c>
      <c r="AK25" s="60">
        <v>99031</v>
      </c>
      <c r="AL25" s="73"/>
      <c r="AM25" s="60">
        <v>59122</v>
      </c>
      <c r="AN25" s="60">
        <v>31566</v>
      </c>
      <c r="AO25" s="60"/>
      <c r="AP25" s="83"/>
    </row>
    <row r="26" spans="1:42" s="3" customFormat="1" x14ac:dyDescent="0.3">
      <c r="A26" s="4">
        <v>830</v>
      </c>
      <c r="B26" s="19" t="s">
        <v>19</v>
      </c>
      <c r="C26" s="40">
        <f t="shared" si="0"/>
        <v>1046848</v>
      </c>
      <c r="D26" s="61"/>
      <c r="E26" s="62"/>
      <c r="F26" s="60"/>
      <c r="G26" s="60"/>
      <c r="H26" s="60">
        <v>4041</v>
      </c>
      <c r="I26" s="60"/>
      <c r="J26" s="60"/>
      <c r="K26" s="60"/>
      <c r="L26" s="60"/>
      <c r="M26" s="60"/>
      <c r="N26" s="60"/>
      <c r="O26" s="60"/>
      <c r="P26" s="62"/>
      <c r="Q26" s="62"/>
      <c r="R26" s="62">
        <v>948116</v>
      </c>
      <c r="S26" s="62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>
        <v>57</v>
      </c>
      <c r="AJ26" s="60">
        <v>7365</v>
      </c>
      <c r="AK26" s="60">
        <v>39747</v>
      </c>
      <c r="AL26" s="73"/>
      <c r="AM26" s="60">
        <v>25613</v>
      </c>
      <c r="AN26" s="60">
        <v>21909</v>
      </c>
      <c r="AO26" s="60"/>
      <c r="AP26" s="83"/>
    </row>
    <row r="27" spans="1:42" s="3" customFormat="1" x14ac:dyDescent="0.3">
      <c r="A27" s="4">
        <v>832</v>
      </c>
      <c r="B27" s="19" t="s">
        <v>20</v>
      </c>
      <c r="C27" s="40">
        <f t="shared" si="0"/>
        <v>2472755</v>
      </c>
      <c r="D27" s="61"/>
      <c r="E27" s="62"/>
      <c r="F27" s="60"/>
      <c r="G27" s="60"/>
      <c r="H27" s="60">
        <v>4436</v>
      </c>
      <c r="I27" s="60"/>
      <c r="J27" s="60"/>
      <c r="K27" s="60"/>
      <c r="L27" s="60"/>
      <c r="M27" s="60"/>
      <c r="N27" s="60"/>
      <c r="O27" s="60"/>
      <c r="P27" s="62"/>
      <c r="Q27" s="62"/>
      <c r="R27" s="62">
        <v>1783479</v>
      </c>
      <c r="S27" s="62"/>
      <c r="T27" s="60">
        <v>4250</v>
      </c>
      <c r="U27" s="60"/>
      <c r="V27" s="60">
        <v>147267</v>
      </c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>
        <v>10716</v>
      </c>
      <c r="AH27" s="60">
        <v>17693</v>
      </c>
      <c r="AI27" s="60">
        <v>2500</v>
      </c>
      <c r="AJ27" s="60"/>
      <c r="AK27" s="60">
        <v>136987</v>
      </c>
      <c r="AL27" s="73">
        <v>15769</v>
      </c>
      <c r="AM27" s="60">
        <v>316578</v>
      </c>
      <c r="AN27" s="60">
        <v>33080</v>
      </c>
      <c r="AO27" s="60"/>
      <c r="AP27" s="83"/>
    </row>
    <row r="28" spans="1:42" s="3" customFormat="1" x14ac:dyDescent="0.3">
      <c r="A28" s="4">
        <v>834</v>
      </c>
      <c r="B28" s="19" t="s">
        <v>21</v>
      </c>
      <c r="C28" s="40">
        <f t="shared" si="0"/>
        <v>2769608</v>
      </c>
      <c r="D28" s="61"/>
      <c r="E28" s="62"/>
      <c r="F28" s="60"/>
      <c r="G28" s="60"/>
      <c r="H28" s="60">
        <f>23015+226</f>
        <v>23241</v>
      </c>
      <c r="I28" s="60"/>
      <c r="J28" s="60"/>
      <c r="K28" s="60"/>
      <c r="L28" s="60"/>
      <c r="M28" s="60"/>
      <c r="N28" s="60"/>
      <c r="O28" s="60"/>
      <c r="P28" s="62"/>
      <c r="Q28" s="62"/>
      <c r="R28" s="62">
        <v>1123263</v>
      </c>
      <c r="S28" s="62"/>
      <c r="T28" s="60"/>
      <c r="U28" s="60"/>
      <c r="V28" s="60">
        <v>362213</v>
      </c>
      <c r="W28" s="60">
        <v>1065277</v>
      </c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>
        <v>29907</v>
      </c>
      <c r="AI28" s="60"/>
      <c r="AJ28" s="60"/>
      <c r="AK28" s="60">
        <v>125410</v>
      </c>
      <c r="AL28" s="73">
        <v>1268</v>
      </c>
      <c r="AM28" s="60">
        <v>8000</v>
      </c>
      <c r="AN28" s="60">
        <v>31029</v>
      </c>
      <c r="AO28" s="60"/>
      <c r="AP28" s="83"/>
    </row>
    <row r="29" spans="1:42" s="3" customFormat="1" x14ac:dyDescent="0.3">
      <c r="A29" s="4">
        <v>836</v>
      </c>
      <c r="B29" s="19" t="s">
        <v>156</v>
      </c>
      <c r="C29" s="40">
        <f t="shared" si="0"/>
        <v>1758466</v>
      </c>
      <c r="D29" s="61"/>
      <c r="E29" s="62"/>
      <c r="F29" s="60"/>
      <c r="G29" s="60"/>
      <c r="H29" s="60">
        <f>134249+28423+5995</f>
        <v>168667</v>
      </c>
      <c r="I29" s="60"/>
      <c r="J29" s="60"/>
      <c r="K29" s="60"/>
      <c r="L29" s="60"/>
      <c r="M29" s="60"/>
      <c r="N29" s="60"/>
      <c r="O29" s="60"/>
      <c r="P29" s="62"/>
      <c r="Q29" s="62"/>
      <c r="R29" s="62">
        <v>1000001</v>
      </c>
      <c r="S29" s="62"/>
      <c r="T29" s="60">
        <v>42250</v>
      </c>
      <c r="U29" s="60"/>
      <c r="V29" s="60">
        <v>419683</v>
      </c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>
        <v>8000</v>
      </c>
      <c r="AH29" s="60">
        <v>18575</v>
      </c>
      <c r="AI29" s="60"/>
      <c r="AJ29" s="60">
        <v>3423</v>
      </c>
      <c r="AK29" s="60">
        <v>65137</v>
      </c>
      <c r="AL29" s="73">
        <v>3023</v>
      </c>
      <c r="AM29" s="60">
        <v>5327</v>
      </c>
      <c r="AN29" s="60">
        <v>24380</v>
      </c>
      <c r="AO29" s="60"/>
      <c r="AP29" s="83"/>
    </row>
    <row r="30" spans="1:42" s="3" customFormat="1" x14ac:dyDescent="0.3">
      <c r="A30" s="4">
        <v>838</v>
      </c>
      <c r="B30" s="19" t="s">
        <v>23</v>
      </c>
      <c r="C30" s="40">
        <f t="shared" si="0"/>
        <v>2970849</v>
      </c>
      <c r="D30" s="61"/>
      <c r="E30" s="62"/>
      <c r="F30" s="60"/>
      <c r="G30" s="60"/>
      <c r="H30" s="60">
        <v>52451</v>
      </c>
      <c r="I30" s="60"/>
      <c r="J30" s="60"/>
      <c r="K30" s="60"/>
      <c r="L30" s="60"/>
      <c r="M30" s="60"/>
      <c r="N30" s="60"/>
      <c r="O30" s="60"/>
      <c r="P30" s="62"/>
      <c r="Q30" s="62"/>
      <c r="R30" s="62">
        <v>1351261</v>
      </c>
      <c r="S30" s="62"/>
      <c r="T30" s="60">
        <v>4000</v>
      </c>
      <c r="U30" s="60"/>
      <c r="V30" s="60">
        <v>1260871</v>
      </c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>
        <v>1035</v>
      </c>
      <c r="AH30" s="60">
        <v>34522</v>
      </c>
      <c r="AI30" s="60">
        <v>3999</v>
      </c>
      <c r="AJ30" s="60">
        <v>1000</v>
      </c>
      <c r="AK30" s="60">
        <v>102982</v>
      </c>
      <c r="AL30" s="73">
        <v>3772</v>
      </c>
      <c r="AM30" s="60">
        <v>125906</v>
      </c>
      <c r="AN30" s="60">
        <v>29050</v>
      </c>
      <c r="AO30" s="60"/>
      <c r="AP30" s="83"/>
    </row>
    <row r="31" spans="1:42" s="3" customFormat="1" x14ac:dyDescent="0.3">
      <c r="A31" s="4">
        <v>840</v>
      </c>
      <c r="B31" s="19" t="s">
        <v>24</v>
      </c>
      <c r="C31" s="40">
        <f t="shared" si="0"/>
        <v>1129617</v>
      </c>
      <c r="D31" s="61"/>
      <c r="E31" s="62"/>
      <c r="F31" s="60"/>
      <c r="G31" s="60"/>
      <c r="H31" s="60">
        <v>26115</v>
      </c>
      <c r="I31" s="60"/>
      <c r="J31" s="60"/>
      <c r="K31" s="60"/>
      <c r="L31" s="60"/>
      <c r="M31" s="60"/>
      <c r="N31" s="60"/>
      <c r="O31" s="60"/>
      <c r="P31" s="62"/>
      <c r="Q31" s="62"/>
      <c r="R31" s="62">
        <v>378275</v>
      </c>
      <c r="S31" s="62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>
        <v>598460</v>
      </c>
      <c r="AG31" s="60">
        <v>15538</v>
      </c>
      <c r="AH31" s="60">
        <v>17163</v>
      </c>
      <c r="AI31" s="60"/>
      <c r="AJ31" s="60"/>
      <c r="AK31" s="60">
        <v>48725</v>
      </c>
      <c r="AL31" s="73">
        <v>9000</v>
      </c>
      <c r="AM31" s="60">
        <v>15592</v>
      </c>
      <c r="AN31" s="60">
        <v>20749</v>
      </c>
      <c r="AO31" s="60"/>
      <c r="AP31" s="83"/>
    </row>
    <row r="32" spans="1:42" s="3" customFormat="1" x14ac:dyDescent="0.3">
      <c r="A32" s="4">
        <v>842</v>
      </c>
      <c r="B32" s="19" t="s">
        <v>25</v>
      </c>
      <c r="C32" s="40">
        <f t="shared" si="0"/>
        <v>1257624</v>
      </c>
      <c r="D32" s="61"/>
      <c r="E32" s="62"/>
      <c r="F32" s="60"/>
      <c r="G32" s="60"/>
      <c r="H32" s="60">
        <v>6336</v>
      </c>
      <c r="I32" s="60"/>
      <c r="J32" s="60"/>
      <c r="K32" s="60"/>
      <c r="L32" s="60"/>
      <c r="M32" s="60"/>
      <c r="N32" s="60"/>
      <c r="O32" s="60"/>
      <c r="P32" s="62"/>
      <c r="Q32" s="62"/>
      <c r="R32" s="62">
        <v>595559</v>
      </c>
      <c r="S32" s="62"/>
      <c r="T32" s="60"/>
      <c r="U32" s="60"/>
      <c r="V32" s="60"/>
      <c r="W32" s="60"/>
      <c r="X32" s="60"/>
      <c r="Y32" s="60"/>
      <c r="Z32" s="60"/>
      <c r="AA32" s="60"/>
      <c r="AB32" s="60"/>
      <c r="AC32" s="60">
        <v>540000</v>
      </c>
      <c r="AD32" s="60"/>
      <c r="AE32" s="60"/>
      <c r="AF32" s="60"/>
      <c r="AG32" s="60">
        <v>13037</v>
      </c>
      <c r="AH32" s="60"/>
      <c r="AI32" s="60"/>
      <c r="AJ32" s="60">
        <v>19577</v>
      </c>
      <c r="AK32" s="60">
        <v>56420</v>
      </c>
      <c r="AL32" s="73">
        <v>1000</v>
      </c>
      <c r="AM32" s="60">
        <v>1171</v>
      </c>
      <c r="AN32" s="60">
        <v>24524</v>
      </c>
      <c r="AO32" s="60"/>
      <c r="AP32" s="83"/>
    </row>
    <row r="33" spans="1:42" s="3" customFormat="1" x14ac:dyDescent="0.3">
      <c r="A33" s="4">
        <v>844</v>
      </c>
      <c r="B33" s="19" t="s">
        <v>26</v>
      </c>
      <c r="C33" s="40">
        <f t="shared" si="0"/>
        <v>1125347</v>
      </c>
      <c r="D33" s="61"/>
      <c r="E33" s="62"/>
      <c r="F33" s="60"/>
      <c r="G33" s="60"/>
      <c r="H33" s="60">
        <v>3520</v>
      </c>
      <c r="I33" s="60"/>
      <c r="J33" s="60"/>
      <c r="K33" s="60"/>
      <c r="L33" s="60"/>
      <c r="M33" s="60"/>
      <c r="N33" s="60"/>
      <c r="O33" s="60"/>
      <c r="P33" s="62">
        <v>423388</v>
      </c>
      <c r="Q33" s="62"/>
      <c r="R33" s="62">
        <v>3</v>
      </c>
      <c r="S33" s="62"/>
      <c r="T33" s="60">
        <v>10000</v>
      </c>
      <c r="U33" s="60"/>
      <c r="V33" s="60">
        <v>466965</v>
      </c>
      <c r="W33" s="60"/>
      <c r="X33" s="60"/>
      <c r="Y33" s="60"/>
      <c r="Z33" s="60"/>
      <c r="AA33" s="60"/>
      <c r="AB33" s="60"/>
      <c r="AC33" s="60"/>
      <c r="AD33" s="60"/>
      <c r="AE33" s="60"/>
      <c r="AF33" s="60">
        <v>106180</v>
      </c>
      <c r="AG33" s="60">
        <v>8000</v>
      </c>
      <c r="AH33" s="60">
        <v>2</v>
      </c>
      <c r="AI33" s="60">
        <v>111</v>
      </c>
      <c r="AJ33" s="60">
        <v>7903</v>
      </c>
      <c r="AK33" s="60">
        <v>63411</v>
      </c>
      <c r="AL33" s="73">
        <v>27</v>
      </c>
      <c r="AM33" s="60">
        <v>238</v>
      </c>
      <c r="AN33" s="60">
        <v>35599</v>
      </c>
      <c r="AO33" s="60"/>
      <c r="AP33" s="83"/>
    </row>
    <row r="34" spans="1:42" s="3" customFormat="1" x14ac:dyDescent="0.3">
      <c r="A34" s="4">
        <v>846</v>
      </c>
      <c r="B34" s="19" t="s">
        <v>27</v>
      </c>
      <c r="C34" s="40">
        <f t="shared" si="0"/>
        <v>297838</v>
      </c>
      <c r="D34" s="61"/>
      <c r="E34" s="62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2">
        <v>81497</v>
      </c>
      <c r="Q34" s="62"/>
      <c r="R34" s="62"/>
      <c r="S34" s="62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>
        <v>15538</v>
      </c>
      <c r="AH34" s="60"/>
      <c r="AI34" s="60">
        <v>250</v>
      </c>
      <c r="AJ34" s="60">
        <v>35495</v>
      </c>
      <c r="AK34" s="60">
        <v>56555</v>
      </c>
      <c r="AL34" s="73">
        <v>1000</v>
      </c>
      <c r="AM34" s="60">
        <v>75872</v>
      </c>
      <c r="AN34" s="60">
        <v>31631</v>
      </c>
      <c r="AO34" s="60"/>
      <c r="AP34" s="83"/>
    </row>
    <row r="35" spans="1:42" s="3" customFormat="1" x14ac:dyDescent="0.3">
      <c r="A35" s="4">
        <v>847</v>
      </c>
      <c r="B35" s="19" t="s">
        <v>28</v>
      </c>
      <c r="C35" s="40">
        <f t="shared" si="0"/>
        <v>1246336</v>
      </c>
      <c r="D35" s="61"/>
      <c r="E35" s="62"/>
      <c r="F35" s="60"/>
      <c r="G35" s="60"/>
      <c r="H35" s="60">
        <f>10379+4511</f>
        <v>14890</v>
      </c>
      <c r="I35" s="60"/>
      <c r="J35" s="60"/>
      <c r="K35" s="60"/>
      <c r="L35" s="60"/>
      <c r="M35" s="60"/>
      <c r="N35" s="60"/>
      <c r="O35" s="60"/>
      <c r="P35" s="62">
        <v>236880</v>
      </c>
      <c r="Q35" s="62"/>
      <c r="R35" s="62"/>
      <c r="S35" s="62"/>
      <c r="T35" s="60"/>
      <c r="U35" s="60"/>
      <c r="V35" s="60"/>
      <c r="W35" s="60">
        <v>905295</v>
      </c>
      <c r="X35" s="60"/>
      <c r="Y35" s="60"/>
      <c r="Z35" s="60"/>
      <c r="AA35" s="60"/>
      <c r="AB35" s="60"/>
      <c r="AC35" s="60"/>
      <c r="AD35" s="60"/>
      <c r="AE35" s="60"/>
      <c r="AF35" s="60">
        <v>14025</v>
      </c>
      <c r="AG35" s="60"/>
      <c r="AH35" s="60">
        <v>21764</v>
      </c>
      <c r="AI35" s="60"/>
      <c r="AJ35" s="60"/>
      <c r="AK35" s="60">
        <v>17502</v>
      </c>
      <c r="AL35" s="73">
        <v>1999</v>
      </c>
      <c r="AM35" s="60">
        <v>7819</v>
      </c>
      <c r="AN35" s="60">
        <v>26162</v>
      </c>
      <c r="AO35" s="60"/>
      <c r="AP35" s="83"/>
    </row>
    <row r="36" spans="1:42" s="3" customFormat="1" x14ac:dyDescent="0.3">
      <c r="A36" s="4">
        <v>848</v>
      </c>
      <c r="B36" s="19" t="s">
        <v>29</v>
      </c>
      <c r="C36" s="40">
        <f t="shared" si="0"/>
        <v>2977674</v>
      </c>
      <c r="D36" s="61"/>
      <c r="E36" s="62"/>
      <c r="F36" s="60"/>
      <c r="G36" s="60"/>
      <c r="H36" s="60">
        <f>5224</f>
        <v>5224</v>
      </c>
      <c r="I36" s="60"/>
      <c r="J36" s="60"/>
      <c r="K36" s="60"/>
      <c r="L36" s="60"/>
      <c r="M36" s="60"/>
      <c r="N36" s="60"/>
      <c r="O36" s="60"/>
      <c r="P36" s="62">
        <v>404602</v>
      </c>
      <c r="Q36" s="62">
        <v>752375</v>
      </c>
      <c r="R36" s="62">
        <v>1404770</v>
      </c>
      <c r="S36" s="62"/>
      <c r="T36" s="60"/>
      <c r="U36" s="60"/>
      <c r="V36" s="60">
        <v>100000</v>
      </c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>
        <v>2173</v>
      </c>
      <c r="AH36" s="60"/>
      <c r="AI36" s="60"/>
      <c r="AJ36" s="60"/>
      <c r="AK36" s="60"/>
      <c r="AL36" s="73">
        <v>2257</v>
      </c>
      <c r="AM36" s="60">
        <v>275568</v>
      </c>
      <c r="AN36" s="60">
        <v>30705</v>
      </c>
      <c r="AO36" s="60"/>
      <c r="AP36" s="83"/>
    </row>
    <row r="37" spans="1:42" s="3" customFormat="1" x14ac:dyDescent="0.3">
      <c r="A37" s="4">
        <v>850</v>
      </c>
      <c r="B37" s="19" t="s">
        <v>30</v>
      </c>
      <c r="C37" s="40">
        <f t="shared" si="0"/>
        <v>85348</v>
      </c>
      <c r="D37" s="61"/>
      <c r="E37" s="62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2"/>
      <c r="Q37" s="62"/>
      <c r="R37" s="62"/>
      <c r="S37" s="62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>
        <v>5965</v>
      </c>
      <c r="AH37" s="60">
        <v>6434</v>
      </c>
      <c r="AI37" s="60"/>
      <c r="AJ37" s="60"/>
      <c r="AK37" s="60">
        <v>52334</v>
      </c>
      <c r="AL37" s="73"/>
      <c r="AM37" s="60"/>
      <c r="AN37" s="60">
        <v>20615</v>
      </c>
      <c r="AO37" s="60"/>
      <c r="AP37" s="83"/>
    </row>
    <row r="38" spans="1:42" s="3" customFormat="1" x14ac:dyDescent="0.3">
      <c r="A38" s="4">
        <v>851</v>
      </c>
      <c r="B38" s="19" t="s">
        <v>31</v>
      </c>
      <c r="C38" s="40">
        <f t="shared" si="0"/>
        <v>2174624</v>
      </c>
      <c r="D38" s="61"/>
      <c r="E38" s="62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2"/>
      <c r="Q38" s="62"/>
      <c r="R38" s="62">
        <v>1741485</v>
      </c>
      <c r="S38" s="62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>
        <v>375507</v>
      </c>
      <c r="AG38" s="60"/>
      <c r="AH38" s="60">
        <v>248</v>
      </c>
      <c r="AI38" s="60"/>
      <c r="AJ38" s="60"/>
      <c r="AK38" s="60">
        <v>25753</v>
      </c>
      <c r="AL38" s="73"/>
      <c r="AM38" s="60">
        <v>10328</v>
      </c>
      <c r="AN38" s="60">
        <v>21303</v>
      </c>
      <c r="AO38" s="60"/>
      <c r="AP38" s="83"/>
    </row>
    <row r="39" spans="1:42" s="3" customFormat="1" x14ac:dyDescent="0.3">
      <c r="A39" s="4">
        <v>852</v>
      </c>
      <c r="B39" s="19" t="s">
        <v>32</v>
      </c>
      <c r="C39" s="40">
        <f t="shared" si="0"/>
        <v>104223</v>
      </c>
      <c r="D39" s="61"/>
      <c r="E39" s="62"/>
      <c r="F39" s="60"/>
      <c r="G39" s="60"/>
      <c r="H39" s="60">
        <v>3289</v>
      </c>
      <c r="I39" s="60"/>
      <c r="J39" s="60"/>
      <c r="K39" s="60"/>
      <c r="L39" s="60"/>
      <c r="M39" s="60"/>
      <c r="N39" s="60"/>
      <c r="O39" s="60"/>
      <c r="P39" s="62"/>
      <c r="Q39" s="62"/>
      <c r="R39" s="62"/>
      <c r="S39" s="62"/>
      <c r="T39" s="60"/>
      <c r="U39" s="60"/>
      <c r="V39" s="60">
        <v>78217</v>
      </c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>
        <v>1325</v>
      </c>
      <c r="AK39" s="60"/>
      <c r="AL39" s="73">
        <v>462</v>
      </c>
      <c r="AM39" s="60"/>
      <c r="AN39" s="60">
        <v>20930</v>
      </c>
      <c r="AO39" s="60"/>
      <c r="AP39" s="83"/>
    </row>
    <row r="40" spans="1:42" s="3" customFormat="1" x14ac:dyDescent="0.3">
      <c r="A40" s="4">
        <v>853</v>
      </c>
      <c r="B40" s="19" t="s">
        <v>33</v>
      </c>
      <c r="C40" s="40">
        <f t="shared" ref="C40:C71" si="1">SUM(D40:AP40)</f>
        <v>193258</v>
      </c>
      <c r="D40" s="61"/>
      <c r="E40" s="62"/>
      <c r="F40" s="60"/>
      <c r="G40" s="60"/>
      <c r="H40" s="60">
        <v>4290</v>
      </c>
      <c r="I40" s="60"/>
      <c r="J40" s="60"/>
      <c r="K40" s="60"/>
      <c r="L40" s="60"/>
      <c r="M40" s="60"/>
      <c r="N40" s="60"/>
      <c r="O40" s="60"/>
      <c r="P40" s="62"/>
      <c r="Q40" s="62"/>
      <c r="R40" s="62">
        <v>28853</v>
      </c>
      <c r="S40" s="62"/>
      <c r="T40" s="60">
        <v>18763</v>
      </c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>
        <v>15538</v>
      </c>
      <c r="AH40" s="60">
        <v>21020</v>
      </c>
      <c r="AI40" s="60">
        <v>5242</v>
      </c>
      <c r="AJ40" s="60">
        <v>7919</v>
      </c>
      <c r="AK40" s="60">
        <v>57653</v>
      </c>
      <c r="AL40" s="73"/>
      <c r="AM40" s="60">
        <v>11319</v>
      </c>
      <c r="AN40" s="60">
        <v>22661</v>
      </c>
      <c r="AO40" s="60"/>
      <c r="AP40" s="83"/>
    </row>
    <row r="41" spans="1:42" s="3" customFormat="1" x14ac:dyDescent="0.3">
      <c r="A41" s="4">
        <v>854</v>
      </c>
      <c r="B41" s="19" t="s">
        <v>34</v>
      </c>
      <c r="C41" s="40">
        <f t="shared" si="1"/>
        <v>330738</v>
      </c>
      <c r="D41" s="61"/>
      <c r="E41" s="62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2"/>
      <c r="Q41" s="62"/>
      <c r="R41" s="62">
        <v>235609</v>
      </c>
      <c r="S41" s="62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>
        <v>3832</v>
      </c>
      <c r="AI41" s="60">
        <v>6106</v>
      </c>
      <c r="AJ41" s="60">
        <v>500</v>
      </c>
      <c r="AK41" s="60">
        <v>53266</v>
      </c>
      <c r="AL41" s="73">
        <v>1576</v>
      </c>
      <c r="AM41" s="60">
        <v>7327</v>
      </c>
      <c r="AN41" s="60">
        <v>22522</v>
      </c>
      <c r="AO41" s="60"/>
      <c r="AP41" s="83"/>
    </row>
    <row r="42" spans="1:42" s="3" customFormat="1" x14ac:dyDescent="0.3">
      <c r="A42" s="4">
        <v>856</v>
      </c>
      <c r="B42" s="19" t="s">
        <v>35</v>
      </c>
      <c r="C42" s="40">
        <f t="shared" si="1"/>
        <v>2273355</v>
      </c>
      <c r="D42" s="61"/>
      <c r="E42" s="62"/>
      <c r="F42" s="60"/>
      <c r="G42" s="60"/>
      <c r="H42" s="60">
        <v>4983</v>
      </c>
      <c r="I42" s="60"/>
      <c r="J42" s="60"/>
      <c r="K42" s="60"/>
      <c r="L42" s="60"/>
      <c r="M42" s="60"/>
      <c r="N42" s="60"/>
      <c r="O42" s="60"/>
      <c r="P42" s="62"/>
      <c r="Q42" s="62"/>
      <c r="R42" s="62">
        <v>1484722</v>
      </c>
      <c r="S42" s="62"/>
      <c r="T42" s="60"/>
      <c r="U42" s="60">
        <v>50000</v>
      </c>
      <c r="V42" s="60">
        <v>22645</v>
      </c>
      <c r="W42" s="60"/>
      <c r="X42" s="60"/>
      <c r="Y42" s="60"/>
      <c r="Z42" s="60"/>
      <c r="AA42" s="60">
        <v>554790</v>
      </c>
      <c r="AB42" s="60"/>
      <c r="AC42" s="60"/>
      <c r="AD42" s="60"/>
      <c r="AE42" s="60"/>
      <c r="AF42" s="60"/>
      <c r="AG42" s="60">
        <v>15538</v>
      </c>
      <c r="AH42" s="60"/>
      <c r="AI42" s="60">
        <v>500</v>
      </c>
      <c r="AJ42" s="60"/>
      <c r="AK42" s="60">
        <v>63805</v>
      </c>
      <c r="AL42" s="73">
        <v>9005</v>
      </c>
      <c r="AM42" s="60">
        <v>45275</v>
      </c>
      <c r="AN42" s="60">
        <v>22092</v>
      </c>
      <c r="AO42" s="60"/>
      <c r="AP42" s="83"/>
    </row>
    <row r="43" spans="1:42" s="3" customFormat="1" x14ac:dyDescent="0.3">
      <c r="A43" s="4">
        <v>860</v>
      </c>
      <c r="B43" s="19" t="s">
        <v>36</v>
      </c>
      <c r="C43" s="40">
        <f t="shared" si="1"/>
        <v>67059</v>
      </c>
      <c r="D43" s="61"/>
      <c r="E43" s="62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2"/>
      <c r="Q43" s="62"/>
      <c r="R43" s="62"/>
      <c r="S43" s="62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>
        <v>2551</v>
      </c>
      <c r="AJ43" s="60">
        <v>586</v>
      </c>
      <c r="AK43" s="60">
        <v>36881</v>
      </c>
      <c r="AL43" s="73"/>
      <c r="AM43" s="60">
        <v>5648</v>
      </c>
      <c r="AN43" s="60">
        <v>21393</v>
      </c>
      <c r="AO43" s="60"/>
      <c r="AP43" s="83"/>
    </row>
    <row r="44" spans="1:42" s="3" customFormat="1" x14ac:dyDescent="0.3">
      <c r="A44" s="4">
        <v>861</v>
      </c>
      <c r="B44" s="19" t="s">
        <v>37</v>
      </c>
      <c r="C44" s="40">
        <f t="shared" si="1"/>
        <v>367162</v>
      </c>
      <c r="D44" s="61"/>
      <c r="E44" s="62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2"/>
      <c r="Q44" s="62"/>
      <c r="R44" s="62">
        <v>136460</v>
      </c>
      <c r="S44" s="62">
        <v>25144</v>
      </c>
      <c r="T44" s="60"/>
      <c r="U44" s="60">
        <v>100000</v>
      </c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>
        <v>15538</v>
      </c>
      <c r="AH44" s="60">
        <v>11098</v>
      </c>
      <c r="AI44" s="60"/>
      <c r="AJ44" s="60"/>
      <c r="AK44" s="60">
        <v>40684</v>
      </c>
      <c r="AL44" s="73"/>
      <c r="AM44" s="60">
        <v>14432</v>
      </c>
      <c r="AN44" s="60">
        <v>23806</v>
      </c>
      <c r="AO44" s="60"/>
      <c r="AP44" s="83"/>
    </row>
    <row r="45" spans="1:42" s="3" customFormat="1" x14ac:dyDescent="0.3">
      <c r="A45" s="4">
        <v>862</v>
      </c>
      <c r="B45" s="19" t="s">
        <v>38</v>
      </c>
      <c r="C45" s="40">
        <f t="shared" si="1"/>
        <v>1670663</v>
      </c>
      <c r="D45" s="61"/>
      <c r="E45" s="62"/>
      <c r="F45" s="60"/>
      <c r="G45" s="60"/>
      <c r="H45" s="60">
        <v>18039</v>
      </c>
      <c r="I45" s="60"/>
      <c r="J45" s="60"/>
      <c r="K45" s="60"/>
      <c r="L45" s="60"/>
      <c r="M45" s="60"/>
      <c r="N45" s="60"/>
      <c r="O45" s="60"/>
      <c r="P45" s="62"/>
      <c r="Q45" s="62"/>
      <c r="R45" s="62">
        <v>1005535</v>
      </c>
      <c r="S45" s="62"/>
      <c r="T45" s="60"/>
      <c r="U45" s="60"/>
      <c r="V45" s="60">
        <v>126995</v>
      </c>
      <c r="W45" s="60">
        <v>353689</v>
      </c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>
        <v>26264</v>
      </c>
      <c r="AI45" s="60"/>
      <c r="AJ45" s="60"/>
      <c r="AK45" s="60">
        <v>103682</v>
      </c>
      <c r="AL45" s="73">
        <v>945</v>
      </c>
      <c r="AM45" s="60">
        <v>5828</v>
      </c>
      <c r="AN45" s="60">
        <v>29686</v>
      </c>
      <c r="AO45" s="60"/>
      <c r="AP45" s="83"/>
    </row>
    <row r="46" spans="1:42" s="3" customFormat="1" x14ac:dyDescent="0.3">
      <c r="A46" s="4">
        <v>864</v>
      </c>
      <c r="B46" s="19" t="s">
        <v>39</v>
      </c>
      <c r="C46" s="40">
        <f t="shared" si="1"/>
        <v>1182081</v>
      </c>
      <c r="D46" s="61"/>
      <c r="E46" s="62"/>
      <c r="F46" s="60"/>
      <c r="G46" s="60"/>
      <c r="H46" s="60">
        <v>57389</v>
      </c>
      <c r="I46" s="60"/>
      <c r="J46" s="60"/>
      <c r="K46" s="60"/>
      <c r="L46" s="60"/>
      <c r="M46" s="60"/>
      <c r="N46" s="60"/>
      <c r="O46" s="60"/>
      <c r="P46" s="62">
        <v>140483</v>
      </c>
      <c r="Q46" s="62"/>
      <c r="R46" s="62">
        <v>239268</v>
      </c>
      <c r="S46" s="62"/>
      <c r="T46" s="60">
        <v>4250</v>
      </c>
      <c r="U46" s="60"/>
      <c r="V46" s="60">
        <v>224775</v>
      </c>
      <c r="W46" s="60"/>
      <c r="X46" s="60"/>
      <c r="Y46" s="60"/>
      <c r="Z46" s="60"/>
      <c r="AA46" s="60"/>
      <c r="AB46" s="60"/>
      <c r="AC46" s="60"/>
      <c r="AD46" s="60"/>
      <c r="AE46" s="60"/>
      <c r="AF46" s="60">
        <v>419752</v>
      </c>
      <c r="AG46" s="60"/>
      <c r="AH46" s="60">
        <v>113</v>
      </c>
      <c r="AI46" s="60"/>
      <c r="AJ46" s="60"/>
      <c r="AK46" s="60">
        <v>66357</v>
      </c>
      <c r="AL46" s="73"/>
      <c r="AM46" s="60">
        <v>6819</v>
      </c>
      <c r="AN46" s="60">
        <v>22875</v>
      </c>
      <c r="AO46" s="60"/>
      <c r="AP46" s="83"/>
    </row>
    <row r="47" spans="1:42" s="3" customFormat="1" x14ac:dyDescent="0.3">
      <c r="A47" s="4">
        <v>866</v>
      </c>
      <c r="B47" s="19" t="s">
        <v>40</v>
      </c>
      <c r="C47" s="40">
        <f t="shared" si="1"/>
        <v>974395</v>
      </c>
      <c r="D47" s="61"/>
      <c r="E47" s="62"/>
      <c r="F47" s="60"/>
      <c r="G47" s="60"/>
      <c r="H47" s="60">
        <v>11990</v>
      </c>
      <c r="I47" s="60"/>
      <c r="J47" s="60"/>
      <c r="K47" s="60"/>
      <c r="L47" s="60"/>
      <c r="M47" s="60"/>
      <c r="N47" s="60"/>
      <c r="O47" s="60"/>
      <c r="P47" s="62">
        <v>196509</v>
      </c>
      <c r="Q47" s="62"/>
      <c r="R47" s="62">
        <v>590038</v>
      </c>
      <c r="S47" s="62"/>
      <c r="T47" s="60"/>
      <c r="U47" s="60"/>
      <c r="V47" s="60">
        <v>28741</v>
      </c>
      <c r="W47" s="60"/>
      <c r="X47" s="60"/>
      <c r="Y47" s="60"/>
      <c r="Z47" s="60"/>
      <c r="AA47" s="60"/>
      <c r="AB47" s="60"/>
      <c r="AC47" s="60"/>
      <c r="AD47" s="60"/>
      <c r="AE47" s="60"/>
      <c r="AF47" s="60">
        <v>1940</v>
      </c>
      <c r="AG47" s="60"/>
      <c r="AH47" s="60"/>
      <c r="AI47" s="60"/>
      <c r="AJ47" s="60">
        <v>31688</v>
      </c>
      <c r="AK47" s="60">
        <v>69311</v>
      </c>
      <c r="AL47" s="73"/>
      <c r="AM47" s="60">
        <v>16712</v>
      </c>
      <c r="AN47" s="60">
        <v>27466</v>
      </c>
      <c r="AO47" s="60"/>
      <c r="AP47" s="83"/>
    </row>
    <row r="48" spans="1:42" s="3" customFormat="1" x14ac:dyDescent="0.3">
      <c r="A48" s="4">
        <v>868</v>
      </c>
      <c r="B48" s="19" t="s">
        <v>41</v>
      </c>
      <c r="C48" s="40">
        <f t="shared" si="1"/>
        <v>935436</v>
      </c>
      <c r="D48" s="61"/>
      <c r="E48" s="62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2"/>
      <c r="Q48" s="62"/>
      <c r="R48" s="62">
        <v>623462</v>
      </c>
      <c r="S48" s="62"/>
      <c r="T48" s="60"/>
      <c r="U48" s="60"/>
      <c r="V48" s="60">
        <v>135440</v>
      </c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>
        <v>15538</v>
      </c>
      <c r="AH48" s="60">
        <v>22195</v>
      </c>
      <c r="AI48" s="60">
        <v>7651</v>
      </c>
      <c r="AJ48" s="60"/>
      <c r="AK48" s="60">
        <v>48539</v>
      </c>
      <c r="AL48" s="73">
        <v>2630</v>
      </c>
      <c r="AM48" s="60">
        <v>35569</v>
      </c>
      <c r="AN48" s="60">
        <v>44412</v>
      </c>
      <c r="AO48" s="60"/>
      <c r="AP48" s="83"/>
    </row>
    <row r="49" spans="1:42" s="3" customFormat="1" x14ac:dyDescent="0.3">
      <c r="A49" s="4">
        <v>870</v>
      </c>
      <c r="B49" s="19" t="s">
        <v>42</v>
      </c>
      <c r="C49" s="40">
        <f t="shared" si="1"/>
        <v>1607243</v>
      </c>
      <c r="D49" s="61"/>
      <c r="E49" s="62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2"/>
      <c r="Q49" s="62"/>
      <c r="R49" s="62">
        <v>1222810</v>
      </c>
      <c r="S49" s="62">
        <v>35000</v>
      </c>
      <c r="T49" s="60">
        <v>10250</v>
      </c>
      <c r="U49" s="60"/>
      <c r="V49" s="60">
        <v>96572</v>
      </c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>
        <v>14865</v>
      </c>
      <c r="AH49" s="60"/>
      <c r="AI49" s="60">
        <v>32161</v>
      </c>
      <c r="AJ49" s="60">
        <v>37963</v>
      </c>
      <c r="AK49" s="60">
        <v>49454</v>
      </c>
      <c r="AL49" s="73">
        <v>34854</v>
      </c>
      <c r="AM49" s="60">
        <v>50569</v>
      </c>
      <c r="AN49" s="60">
        <v>22745</v>
      </c>
      <c r="AO49" s="60"/>
      <c r="AP49" s="83"/>
    </row>
    <row r="50" spans="1:42" s="3" customFormat="1" x14ac:dyDescent="0.3">
      <c r="A50" s="4">
        <v>872</v>
      </c>
      <c r="B50" s="19" t="s">
        <v>43</v>
      </c>
      <c r="C50" s="40">
        <f t="shared" si="1"/>
        <v>1146925</v>
      </c>
      <c r="D50" s="61"/>
      <c r="E50" s="62"/>
      <c r="F50" s="60"/>
      <c r="G50" s="60"/>
      <c r="H50" s="60">
        <f>1100+3164</f>
        <v>4264</v>
      </c>
      <c r="I50" s="60"/>
      <c r="J50" s="60"/>
      <c r="K50" s="60"/>
      <c r="L50" s="60"/>
      <c r="M50" s="60"/>
      <c r="N50" s="60"/>
      <c r="O50" s="60"/>
      <c r="P50" s="62">
        <v>172359</v>
      </c>
      <c r="Q50" s="62"/>
      <c r="R50" s="62">
        <v>644158</v>
      </c>
      <c r="S50" s="62"/>
      <c r="T50" s="60"/>
      <c r="U50" s="60"/>
      <c r="V50" s="60">
        <v>236784</v>
      </c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>
        <v>8000</v>
      </c>
      <c r="AH50" s="60"/>
      <c r="AI50" s="60"/>
      <c r="AJ50" s="60"/>
      <c r="AK50" s="60">
        <v>53449</v>
      </c>
      <c r="AL50" s="73"/>
      <c r="AM50" s="60">
        <v>6000</v>
      </c>
      <c r="AN50" s="60">
        <v>21911</v>
      </c>
      <c r="AO50" s="60"/>
      <c r="AP50" s="83"/>
    </row>
    <row r="51" spans="1:42" s="3" customFormat="1" x14ac:dyDescent="0.3">
      <c r="A51" s="4">
        <v>874</v>
      </c>
      <c r="B51" s="19" t="s">
        <v>44</v>
      </c>
      <c r="C51" s="40">
        <f t="shared" si="1"/>
        <v>1436013</v>
      </c>
      <c r="D51" s="61"/>
      <c r="E51" s="62"/>
      <c r="F51" s="60"/>
      <c r="G51" s="60"/>
      <c r="H51" s="60">
        <f>45236+7414</f>
        <v>52650</v>
      </c>
      <c r="I51" s="60"/>
      <c r="J51" s="60"/>
      <c r="K51" s="60"/>
      <c r="L51" s="60"/>
      <c r="M51" s="60"/>
      <c r="N51" s="60"/>
      <c r="O51" s="60"/>
      <c r="P51" s="62">
        <v>416947</v>
      </c>
      <c r="Q51" s="62"/>
      <c r="R51" s="62">
        <v>784973</v>
      </c>
      <c r="S51" s="62"/>
      <c r="T51" s="60"/>
      <c r="U51" s="60"/>
      <c r="V51" s="60">
        <v>37385</v>
      </c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>
        <v>7538</v>
      </c>
      <c r="AH51" s="60">
        <v>2133</v>
      </c>
      <c r="AI51" s="60"/>
      <c r="AJ51" s="60">
        <v>6199</v>
      </c>
      <c r="AK51" s="60">
        <v>81561</v>
      </c>
      <c r="AL51" s="73"/>
      <c r="AM51" s="60">
        <v>18188</v>
      </c>
      <c r="AN51" s="60">
        <v>28439</v>
      </c>
      <c r="AO51" s="60"/>
      <c r="AP51" s="83"/>
    </row>
    <row r="52" spans="1:42" s="3" customFormat="1" x14ac:dyDescent="0.3">
      <c r="A52" s="4">
        <v>876</v>
      </c>
      <c r="B52" s="19" t="s">
        <v>45</v>
      </c>
      <c r="C52" s="40">
        <f t="shared" si="1"/>
        <v>793726</v>
      </c>
      <c r="D52" s="61"/>
      <c r="E52" s="62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2">
        <v>235630</v>
      </c>
      <c r="Q52" s="62"/>
      <c r="R52" s="62">
        <v>509016</v>
      </c>
      <c r="S52" s="62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>
        <v>7082</v>
      </c>
      <c r="AI52" s="60"/>
      <c r="AJ52" s="60"/>
      <c r="AK52" s="60"/>
      <c r="AL52" s="73"/>
      <c r="AM52" s="60">
        <v>20481</v>
      </c>
      <c r="AN52" s="60">
        <v>21517</v>
      </c>
      <c r="AO52" s="60"/>
      <c r="AP52" s="83"/>
    </row>
    <row r="53" spans="1:42" s="3" customFormat="1" x14ac:dyDescent="0.3">
      <c r="A53" s="4">
        <v>878</v>
      </c>
      <c r="B53" s="19" t="s">
        <v>46</v>
      </c>
      <c r="C53" s="40">
        <f t="shared" si="1"/>
        <v>742385</v>
      </c>
      <c r="D53" s="61"/>
      <c r="E53" s="62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2">
        <v>90369</v>
      </c>
      <c r="Q53" s="62"/>
      <c r="R53" s="62"/>
      <c r="S53" s="62">
        <v>15000</v>
      </c>
      <c r="T53" s="60"/>
      <c r="U53" s="60"/>
      <c r="V53" s="60">
        <v>31254</v>
      </c>
      <c r="W53" s="60"/>
      <c r="X53" s="60"/>
      <c r="Y53" s="60"/>
      <c r="Z53" s="60"/>
      <c r="AA53" s="60"/>
      <c r="AB53" s="60"/>
      <c r="AC53" s="60"/>
      <c r="AD53" s="60"/>
      <c r="AE53" s="60"/>
      <c r="AF53" s="60">
        <v>491411</v>
      </c>
      <c r="AG53" s="60"/>
      <c r="AH53" s="60">
        <v>2966</v>
      </c>
      <c r="AI53" s="60"/>
      <c r="AJ53" s="60">
        <v>70</v>
      </c>
      <c r="AK53" s="60">
        <v>51709</v>
      </c>
      <c r="AL53" s="73"/>
      <c r="AM53" s="60">
        <v>36452</v>
      </c>
      <c r="AN53" s="60">
        <v>23154</v>
      </c>
      <c r="AO53" s="60"/>
      <c r="AP53" s="83"/>
    </row>
    <row r="54" spans="1:42" s="3" customFormat="1" x14ac:dyDescent="0.3">
      <c r="A54" s="4">
        <v>800</v>
      </c>
      <c r="B54" s="19" t="s">
        <v>47</v>
      </c>
      <c r="C54" s="40">
        <f t="shared" si="1"/>
        <v>355402</v>
      </c>
      <c r="D54" s="61"/>
      <c r="E54" s="62"/>
      <c r="F54" s="60"/>
      <c r="G54" s="60"/>
      <c r="H54" s="60">
        <v>67162</v>
      </c>
      <c r="I54" s="60"/>
      <c r="J54" s="60"/>
      <c r="K54" s="60"/>
      <c r="L54" s="60"/>
      <c r="M54" s="60"/>
      <c r="N54" s="60"/>
      <c r="O54" s="60"/>
      <c r="P54" s="62"/>
      <c r="Q54" s="62"/>
      <c r="R54" s="62"/>
      <c r="S54" s="62"/>
      <c r="T54" s="60"/>
      <c r="U54" s="60"/>
      <c r="V54" s="60">
        <v>14000</v>
      </c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>
        <v>15538</v>
      </c>
      <c r="AH54" s="60">
        <v>14831</v>
      </c>
      <c r="AI54" s="60">
        <v>1798</v>
      </c>
      <c r="AJ54" s="60">
        <v>33851</v>
      </c>
      <c r="AK54" s="60">
        <v>69870</v>
      </c>
      <c r="AL54" s="73">
        <v>42489</v>
      </c>
      <c r="AM54" s="60">
        <v>73819</v>
      </c>
      <c r="AN54" s="60">
        <v>22044</v>
      </c>
      <c r="AO54" s="60"/>
      <c r="AP54" s="83"/>
    </row>
    <row r="55" spans="1:42" s="3" customFormat="1" x14ac:dyDescent="0.3">
      <c r="A55" s="4">
        <v>880</v>
      </c>
      <c r="B55" s="19" t="s">
        <v>48</v>
      </c>
      <c r="C55" s="40">
        <f t="shared" si="1"/>
        <v>197690</v>
      </c>
      <c r="D55" s="61"/>
      <c r="E55" s="62"/>
      <c r="F55" s="60"/>
      <c r="G55" s="60"/>
      <c r="H55" s="60">
        <v>557</v>
      </c>
      <c r="I55" s="60"/>
      <c r="J55" s="60"/>
      <c r="K55" s="60"/>
      <c r="L55" s="60"/>
      <c r="M55" s="60"/>
      <c r="N55" s="60"/>
      <c r="O55" s="60"/>
      <c r="P55" s="62"/>
      <c r="Q55" s="62"/>
      <c r="R55" s="62">
        <v>89682</v>
      </c>
      <c r="S55" s="62"/>
      <c r="T55" s="60">
        <v>8750</v>
      </c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>
        <v>9403</v>
      </c>
      <c r="AI55" s="60"/>
      <c r="AJ55" s="60">
        <v>300</v>
      </c>
      <c r="AK55" s="60">
        <v>50329</v>
      </c>
      <c r="AL55" s="73">
        <v>1480</v>
      </c>
      <c r="AM55" s="60">
        <v>15211</v>
      </c>
      <c r="AN55" s="60">
        <v>21978</v>
      </c>
      <c r="AO55" s="60"/>
      <c r="AP55" s="83"/>
    </row>
    <row r="56" spans="1:42" s="3" customFormat="1" x14ac:dyDescent="0.3">
      <c r="A56" s="4">
        <v>882</v>
      </c>
      <c r="B56" s="19" t="s">
        <v>49</v>
      </c>
      <c r="C56" s="40">
        <f t="shared" si="1"/>
        <v>1583130</v>
      </c>
      <c r="D56" s="61"/>
      <c r="E56" s="62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2"/>
      <c r="Q56" s="62"/>
      <c r="R56" s="62">
        <v>856549</v>
      </c>
      <c r="S56" s="62"/>
      <c r="T56" s="60"/>
      <c r="U56" s="60"/>
      <c r="V56" s="60">
        <v>96303</v>
      </c>
      <c r="W56" s="60"/>
      <c r="X56" s="60"/>
      <c r="Y56" s="60">
        <v>554759</v>
      </c>
      <c r="Z56" s="60"/>
      <c r="AA56" s="60"/>
      <c r="AB56" s="60"/>
      <c r="AC56" s="60"/>
      <c r="AD56" s="60"/>
      <c r="AE56" s="60"/>
      <c r="AF56" s="60"/>
      <c r="AG56" s="60"/>
      <c r="AH56" s="60">
        <v>654</v>
      </c>
      <c r="AI56" s="60"/>
      <c r="AJ56" s="60">
        <v>500</v>
      </c>
      <c r="AK56" s="60">
        <v>20584</v>
      </c>
      <c r="AL56" s="73">
        <v>4476</v>
      </c>
      <c r="AM56" s="60">
        <v>21142</v>
      </c>
      <c r="AN56" s="60">
        <v>28163</v>
      </c>
      <c r="AO56" s="60"/>
      <c r="AP56" s="83"/>
    </row>
    <row r="57" spans="1:42" s="3" customFormat="1" x14ac:dyDescent="0.3">
      <c r="A57" s="4">
        <v>883</v>
      </c>
      <c r="B57" s="19" t="s">
        <v>50</v>
      </c>
      <c r="C57" s="40">
        <f t="shared" si="1"/>
        <v>250595</v>
      </c>
      <c r="D57" s="61"/>
      <c r="E57" s="62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2"/>
      <c r="Q57" s="62"/>
      <c r="R57" s="62"/>
      <c r="S57" s="62"/>
      <c r="T57" s="60"/>
      <c r="U57" s="60"/>
      <c r="V57" s="60">
        <v>82869</v>
      </c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>
        <v>15376</v>
      </c>
      <c r="AI57" s="60"/>
      <c r="AJ57" s="60"/>
      <c r="AK57" s="60">
        <v>57507</v>
      </c>
      <c r="AL57" s="73"/>
      <c r="AM57" s="60">
        <v>70319</v>
      </c>
      <c r="AN57" s="60">
        <v>24524</v>
      </c>
      <c r="AO57" s="60"/>
      <c r="AP57" s="83"/>
    </row>
    <row r="58" spans="1:42" s="3" customFormat="1" x14ac:dyDescent="0.3">
      <c r="A58" s="4">
        <v>884</v>
      </c>
      <c r="B58" s="19" t="s">
        <v>51</v>
      </c>
      <c r="C58" s="40">
        <f t="shared" si="1"/>
        <v>1723295</v>
      </c>
      <c r="D58" s="61"/>
      <c r="E58" s="62"/>
      <c r="F58" s="60"/>
      <c r="G58" s="60"/>
      <c r="H58" s="60">
        <v>12844</v>
      </c>
      <c r="I58" s="60"/>
      <c r="J58" s="60"/>
      <c r="K58" s="60"/>
      <c r="L58" s="60"/>
      <c r="M58" s="60"/>
      <c r="N58" s="60"/>
      <c r="O58" s="60"/>
      <c r="P58" s="62"/>
      <c r="Q58" s="62"/>
      <c r="R58" s="62">
        <v>1291215</v>
      </c>
      <c r="S58" s="62">
        <v>35000</v>
      </c>
      <c r="T58" s="60"/>
      <c r="U58" s="60"/>
      <c r="V58" s="60">
        <v>241653</v>
      </c>
      <c r="W58" s="60"/>
      <c r="X58" s="60"/>
      <c r="Y58" s="60"/>
      <c r="Z58" s="60"/>
      <c r="AA58" s="60"/>
      <c r="AB58" s="60"/>
      <c r="AC58" s="60"/>
      <c r="AD58" s="60"/>
      <c r="AE58" s="60"/>
      <c r="AF58" s="60">
        <v>1183</v>
      </c>
      <c r="AG58" s="60">
        <v>15538</v>
      </c>
      <c r="AH58" s="60"/>
      <c r="AI58" s="60"/>
      <c r="AJ58" s="60"/>
      <c r="AK58" s="60">
        <v>46636</v>
      </c>
      <c r="AL58" s="73"/>
      <c r="AM58" s="60">
        <v>54832</v>
      </c>
      <c r="AN58" s="60">
        <v>24394</v>
      </c>
      <c r="AO58" s="60"/>
      <c r="AP58" s="83"/>
    </row>
    <row r="59" spans="1:42" s="3" customFormat="1" x14ac:dyDescent="0.3">
      <c r="A59" s="4">
        <v>888</v>
      </c>
      <c r="B59" s="19" t="s">
        <v>52</v>
      </c>
      <c r="C59" s="40">
        <f t="shared" si="1"/>
        <v>582191</v>
      </c>
      <c r="D59" s="61"/>
      <c r="E59" s="62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2">
        <v>396853</v>
      </c>
      <c r="Q59" s="62"/>
      <c r="R59" s="62"/>
      <c r="S59" s="62"/>
      <c r="T59" s="60"/>
      <c r="U59" s="60"/>
      <c r="V59" s="60">
        <v>78711</v>
      </c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>
        <v>15538</v>
      </c>
      <c r="AH59" s="60"/>
      <c r="AI59" s="60"/>
      <c r="AJ59" s="60">
        <v>14096</v>
      </c>
      <c r="AK59" s="60">
        <v>28863</v>
      </c>
      <c r="AL59" s="73"/>
      <c r="AM59" s="60">
        <v>26069</v>
      </c>
      <c r="AN59" s="60">
        <v>22061</v>
      </c>
      <c r="AO59" s="60"/>
      <c r="AP59" s="83"/>
    </row>
    <row r="60" spans="1:42" s="3" customFormat="1" x14ac:dyDescent="0.3">
      <c r="A60" s="4">
        <v>889</v>
      </c>
      <c r="B60" s="19" t="s">
        <v>53</v>
      </c>
      <c r="C60" s="40">
        <f t="shared" si="1"/>
        <v>1941366</v>
      </c>
      <c r="D60" s="61"/>
      <c r="E60" s="62"/>
      <c r="F60" s="60"/>
      <c r="G60" s="60"/>
      <c r="H60" s="60">
        <v>61</v>
      </c>
      <c r="I60" s="60"/>
      <c r="J60" s="60"/>
      <c r="K60" s="60"/>
      <c r="L60" s="60"/>
      <c r="M60" s="60"/>
      <c r="N60" s="60"/>
      <c r="O60" s="60"/>
      <c r="P60" s="62"/>
      <c r="Q60" s="62"/>
      <c r="R60" s="62">
        <v>887881</v>
      </c>
      <c r="S60" s="62"/>
      <c r="T60" s="60"/>
      <c r="U60" s="60"/>
      <c r="V60" s="60">
        <v>32763</v>
      </c>
      <c r="W60" s="60">
        <v>844603</v>
      </c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>
        <v>56150</v>
      </c>
      <c r="AI60" s="60"/>
      <c r="AJ60" s="60"/>
      <c r="AK60" s="60">
        <v>73625</v>
      </c>
      <c r="AL60" s="73"/>
      <c r="AM60" s="60">
        <v>23878</v>
      </c>
      <c r="AN60" s="60">
        <v>22405</v>
      </c>
      <c r="AO60" s="60"/>
      <c r="AP60" s="83"/>
    </row>
    <row r="61" spans="1:42" s="3" customFormat="1" x14ac:dyDescent="0.3">
      <c r="A61" s="4">
        <v>890</v>
      </c>
      <c r="B61" s="19" t="s">
        <v>54</v>
      </c>
      <c r="C61" s="40">
        <f t="shared" si="1"/>
        <v>2562960</v>
      </c>
      <c r="D61" s="61"/>
      <c r="E61" s="62"/>
      <c r="F61" s="60"/>
      <c r="G61" s="60"/>
      <c r="H61" s="60">
        <f>168939+4555+5826</f>
        <v>179320</v>
      </c>
      <c r="I61" s="60"/>
      <c r="J61" s="60"/>
      <c r="K61" s="60"/>
      <c r="L61" s="60"/>
      <c r="M61" s="60"/>
      <c r="N61" s="60"/>
      <c r="O61" s="60"/>
      <c r="P61" s="62"/>
      <c r="Q61" s="62"/>
      <c r="R61" s="62"/>
      <c r="S61" s="62"/>
      <c r="T61" s="60">
        <v>15000</v>
      </c>
      <c r="U61" s="60"/>
      <c r="V61" s="60">
        <v>19500</v>
      </c>
      <c r="W61" s="60">
        <v>1540629</v>
      </c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>
        <v>53784</v>
      </c>
      <c r="AI61" s="60">
        <v>237367</v>
      </c>
      <c r="AJ61" s="60">
        <v>175479</v>
      </c>
      <c r="AK61" s="60">
        <v>224190</v>
      </c>
      <c r="AL61" s="73">
        <v>2999</v>
      </c>
      <c r="AM61" s="60">
        <v>77525</v>
      </c>
      <c r="AN61" s="60">
        <v>37167</v>
      </c>
      <c r="AO61" s="60"/>
      <c r="AP61" s="83"/>
    </row>
    <row r="62" spans="1:42" s="3" customFormat="1" x14ac:dyDescent="0.3">
      <c r="A62" s="4">
        <v>892</v>
      </c>
      <c r="B62" s="19" t="s">
        <v>55</v>
      </c>
      <c r="C62" s="40">
        <f t="shared" si="1"/>
        <v>860617</v>
      </c>
      <c r="D62" s="61"/>
      <c r="E62" s="62"/>
      <c r="F62" s="60"/>
      <c r="G62" s="60"/>
      <c r="H62" s="60">
        <f>16334+1144</f>
        <v>17478</v>
      </c>
      <c r="I62" s="60"/>
      <c r="J62" s="60"/>
      <c r="K62" s="60"/>
      <c r="L62" s="60"/>
      <c r="M62" s="60"/>
      <c r="N62" s="60"/>
      <c r="O62" s="60"/>
      <c r="P62" s="62"/>
      <c r="Q62" s="62"/>
      <c r="R62" s="62"/>
      <c r="S62" s="62"/>
      <c r="T62" s="60"/>
      <c r="U62" s="60"/>
      <c r="V62" s="60">
        <v>130350</v>
      </c>
      <c r="W62" s="60"/>
      <c r="X62" s="60">
        <v>537714</v>
      </c>
      <c r="Y62" s="60"/>
      <c r="Z62" s="60"/>
      <c r="AA62" s="60"/>
      <c r="AB62" s="60"/>
      <c r="AC62" s="60"/>
      <c r="AD62" s="60"/>
      <c r="AE62" s="60"/>
      <c r="AF62" s="60"/>
      <c r="AG62" s="64">
        <v>15538</v>
      </c>
      <c r="AH62" s="60">
        <v>61018</v>
      </c>
      <c r="AI62" s="60"/>
      <c r="AJ62" s="60">
        <v>750</v>
      </c>
      <c r="AK62" s="64">
        <v>75248</v>
      </c>
      <c r="AL62" s="74"/>
      <c r="AM62" s="64"/>
      <c r="AN62" s="64">
        <v>22521</v>
      </c>
      <c r="AO62" s="60"/>
      <c r="AP62" s="83"/>
    </row>
    <row r="63" spans="1:42" s="3" customFormat="1" x14ac:dyDescent="0.3">
      <c r="A63" s="4">
        <v>894</v>
      </c>
      <c r="B63" s="19" t="s">
        <v>56</v>
      </c>
      <c r="C63" s="40">
        <f t="shared" si="1"/>
        <v>451561</v>
      </c>
      <c r="D63" s="61"/>
      <c r="E63" s="62"/>
      <c r="F63" s="60"/>
      <c r="G63" s="60"/>
      <c r="H63" s="60">
        <f>17109+1634</f>
        <v>18743</v>
      </c>
      <c r="I63" s="60"/>
      <c r="J63" s="60"/>
      <c r="K63" s="60"/>
      <c r="L63" s="60"/>
      <c r="M63" s="60"/>
      <c r="N63" s="60"/>
      <c r="O63" s="60"/>
      <c r="P63" s="62"/>
      <c r="Q63" s="62"/>
      <c r="R63" s="62">
        <v>91862</v>
      </c>
      <c r="S63" s="62"/>
      <c r="T63" s="60">
        <v>26500</v>
      </c>
      <c r="U63" s="60"/>
      <c r="V63" s="60">
        <v>241070</v>
      </c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>
        <v>48243</v>
      </c>
      <c r="AL63" s="73">
        <v>77</v>
      </c>
      <c r="AM63" s="60">
        <v>2629</v>
      </c>
      <c r="AN63" s="60">
        <v>22437</v>
      </c>
      <c r="AO63" s="60"/>
      <c r="AP63" s="83"/>
    </row>
    <row r="64" spans="1:42" s="3" customFormat="1" x14ac:dyDescent="0.3">
      <c r="A64" s="4">
        <v>896</v>
      </c>
      <c r="B64" s="19" t="s">
        <v>57</v>
      </c>
      <c r="C64" s="40">
        <f t="shared" si="1"/>
        <v>501931</v>
      </c>
      <c r="D64" s="61"/>
      <c r="E64" s="62"/>
      <c r="F64" s="60"/>
      <c r="G64" s="60"/>
      <c r="H64" s="60">
        <f>67500+18049</f>
        <v>85549</v>
      </c>
      <c r="I64" s="60"/>
      <c r="J64" s="60"/>
      <c r="K64" s="60"/>
      <c r="L64" s="60"/>
      <c r="M64" s="60"/>
      <c r="N64" s="60"/>
      <c r="O64" s="60"/>
      <c r="P64" s="62"/>
      <c r="Q64" s="62"/>
      <c r="R64" s="62"/>
      <c r="S64" s="62"/>
      <c r="T64" s="60"/>
      <c r="U64" s="60"/>
      <c r="V64" s="60">
        <v>15797</v>
      </c>
      <c r="W64" s="60"/>
      <c r="X64" s="60"/>
      <c r="Y64" s="60"/>
      <c r="Z64" s="60"/>
      <c r="AA64" s="60"/>
      <c r="AB64" s="60"/>
      <c r="AC64" s="60"/>
      <c r="AD64" s="60"/>
      <c r="AE64" s="60"/>
      <c r="AF64" s="60">
        <v>249270</v>
      </c>
      <c r="AG64" s="60">
        <v>15538</v>
      </c>
      <c r="AH64" s="60"/>
      <c r="AI64" s="60">
        <v>211</v>
      </c>
      <c r="AJ64" s="60">
        <v>3037</v>
      </c>
      <c r="AK64" s="60">
        <v>54912</v>
      </c>
      <c r="AL64" s="73">
        <v>3826</v>
      </c>
      <c r="AM64" s="60">
        <v>48741</v>
      </c>
      <c r="AN64" s="60">
        <v>25050</v>
      </c>
      <c r="AO64" s="60"/>
      <c r="AP64" s="83"/>
    </row>
    <row r="65" spans="1:42" s="3" customFormat="1" x14ac:dyDescent="0.3">
      <c r="A65" s="4">
        <v>898</v>
      </c>
      <c r="B65" s="19" t="s">
        <v>58</v>
      </c>
      <c r="C65" s="40">
        <f t="shared" si="1"/>
        <v>1482005</v>
      </c>
      <c r="D65" s="60"/>
      <c r="E65" s="60"/>
      <c r="F65" s="60"/>
      <c r="G65" s="60"/>
      <c r="H65" s="60">
        <v>1599</v>
      </c>
      <c r="I65" s="60"/>
      <c r="J65" s="60"/>
      <c r="K65" s="60"/>
      <c r="L65" s="60"/>
      <c r="M65" s="60"/>
      <c r="N65" s="60"/>
      <c r="O65" s="60"/>
      <c r="P65" s="60"/>
      <c r="Q65" s="60"/>
      <c r="R65" s="60">
        <v>405670</v>
      </c>
      <c r="S65" s="60"/>
      <c r="T65" s="60"/>
      <c r="U65" s="60"/>
      <c r="V65" s="60">
        <v>105765</v>
      </c>
      <c r="W65" s="60">
        <v>341834</v>
      </c>
      <c r="X65" s="60"/>
      <c r="Y65" s="60"/>
      <c r="Z65" s="60"/>
      <c r="AA65" s="60"/>
      <c r="AB65" s="60"/>
      <c r="AC65" s="60"/>
      <c r="AD65" s="60"/>
      <c r="AE65" s="60"/>
      <c r="AF65" s="60">
        <v>508394</v>
      </c>
      <c r="AG65" s="60"/>
      <c r="AH65" s="60">
        <v>30538</v>
      </c>
      <c r="AI65" s="60"/>
      <c r="AJ65" s="60"/>
      <c r="AK65" s="60">
        <v>46820</v>
      </c>
      <c r="AL65" s="60">
        <v>11584</v>
      </c>
      <c r="AM65" s="60">
        <v>8449</v>
      </c>
      <c r="AN65" s="60">
        <v>21352</v>
      </c>
      <c r="AO65" s="60"/>
      <c r="AP65" s="84"/>
    </row>
    <row r="66" spans="1:42" s="3" customFormat="1" ht="15" thickBot="1" x14ac:dyDescent="0.35">
      <c r="A66" s="20"/>
      <c r="B66" s="21" t="s">
        <v>0</v>
      </c>
      <c r="C66" s="13">
        <f t="shared" ref="C66:G66" si="2">SUM(C8:C65)</f>
        <v>71413559</v>
      </c>
      <c r="D66" s="13">
        <f t="shared" si="2"/>
        <v>0</v>
      </c>
      <c r="E66" s="13">
        <f t="shared" si="2"/>
        <v>0</v>
      </c>
      <c r="F66" s="13">
        <f t="shared" si="2"/>
        <v>0</v>
      </c>
      <c r="G66" s="13">
        <f t="shared" si="2"/>
        <v>0</v>
      </c>
      <c r="H66" s="13">
        <f t="shared" ref="H66:V66" si="3">SUM(H8:H65)</f>
        <v>1436576</v>
      </c>
      <c r="I66" s="13">
        <f t="shared" ref="I66:S66" si="4">SUM(I8:I65)</f>
        <v>0</v>
      </c>
      <c r="J66" s="13">
        <f t="shared" si="4"/>
        <v>0</v>
      </c>
      <c r="K66" s="13">
        <f t="shared" si="4"/>
        <v>0</v>
      </c>
      <c r="L66" s="13">
        <f t="shared" si="4"/>
        <v>0</v>
      </c>
      <c r="M66" s="13">
        <f t="shared" si="4"/>
        <v>0</v>
      </c>
      <c r="N66" s="13">
        <f t="shared" si="4"/>
        <v>0</v>
      </c>
      <c r="O66" s="13">
        <f t="shared" si="4"/>
        <v>0</v>
      </c>
      <c r="P66" s="13">
        <f t="shared" si="4"/>
        <v>4432269</v>
      </c>
      <c r="Q66" s="13">
        <f t="shared" si="4"/>
        <v>752375</v>
      </c>
      <c r="R66" s="13">
        <f t="shared" si="4"/>
        <v>30076315</v>
      </c>
      <c r="S66" s="13">
        <f t="shared" si="4"/>
        <v>252544</v>
      </c>
      <c r="T66" s="13">
        <f t="shared" si="3"/>
        <v>222013</v>
      </c>
      <c r="U66" s="13">
        <f t="shared" si="3"/>
        <v>250000</v>
      </c>
      <c r="V66" s="13">
        <f t="shared" si="3"/>
        <v>6350359</v>
      </c>
      <c r="W66" s="13">
        <f t="shared" ref="W66:AN66" si="5">SUM(W8:W65)</f>
        <v>8126686</v>
      </c>
      <c r="X66" s="13">
        <f>SUM(X8:X65)</f>
        <v>537714</v>
      </c>
      <c r="Y66" s="13">
        <f t="shared" si="5"/>
        <v>554759</v>
      </c>
      <c r="Z66" s="13">
        <f t="shared" si="5"/>
        <v>539728</v>
      </c>
      <c r="AA66" s="13">
        <f t="shared" si="5"/>
        <v>554790</v>
      </c>
      <c r="AB66" s="13">
        <f t="shared" si="5"/>
        <v>540000</v>
      </c>
      <c r="AC66" s="13">
        <f t="shared" si="5"/>
        <v>540000</v>
      </c>
      <c r="AD66" s="13">
        <f t="shared" si="5"/>
        <v>537641</v>
      </c>
      <c r="AE66" s="13">
        <f t="shared" si="5"/>
        <v>575339</v>
      </c>
      <c r="AF66" s="13">
        <f t="shared" si="5"/>
        <v>5276238</v>
      </c>
      <c r="AG66" s="13">
        <f t="shared" si="5"/>
        <v>351610</v>
      </c>
      <c r="AH66" s="13">
        <f t="shared" si="5"/>
        <v>799144</v>
      </c>
      <c r="AI66" s="13">
        <f t="shared" si="5"/>
        <v>522639</v>
      </c>
      <c r="AJ66" s="13">
        <f t="shared" ref="AJ66" si="6">SUM(AJ8:AJ65)</f>
        <v>654845</v>
      </c>
      <c r="AK66" s="13">
        <f t="shared" ref="AK66" si="7">SUM(AK8:AK65)</f>
        <v>3735062</v>
      </c>
      <c r="AL66" s="13">
        <f t="shared" si="5"/>
        <v>199328</v>
      </c>
      <c r="AM66" s="13">
        <f t="shared" si="5"/>
        <v>2095585</v>
      </c>
      <c r="AN66" s="13">
        <f t="shared" si="5"/>
        <v>1500000</v>
      </c>
      <c r="AO66" s="13">
        <f t="shared" ref="AO66:AP66" si="8">SUM(AO8:AO65)</f>
        <v>0</v>
      </c>
      <c r="AP66" s="81">
        <f t="shared" si="8"/>
        <v>0</v>
      </c>
    </row>
    <row r="67" spans="1:42" ht="15" thickTop="1" x14ac:dyDescent="0.3"/>
    <row r="68" spans="1:42" x14ac:dyDescent="0.3">
      <c r="H68" s="66"/>
      <c r="I68" s="37"/>
      <c r="J68" s="37"/>
      <c r="K68" s="37"/>
      <c r="L68" s="37"/>
      <c r="M68" s="37"/>
      <c r="N68" s="37"/>
      <c r="O68" s="37"/>
      <c r="AH68" s="36"/>
      <c r="AI68" s="36"/>
    </row>
    <row r="69" spans="1:42" x14ac:dyDescent="0.3">
      <c r="B69" s="17"/>
      <c r="H69" s="37"/>
      <c r="I69" s="37"/>
      <c r="J69" s="37"/>
      <c r="K69" s="37"/>
      <c r="L69" s="37"/>
      <c r="M69" s="37"/>
      <c r="N69" s="37"/>
      <c r="O69" s="37"/>
      <c r="AH69" s="36"/>
      <c r="AI69" s="36"/>
    </row>
    <row r="70" spans="1:42" x14ac:dyDescent="0.3">
      <c r="H70" s="37"/>
      <c r="I70" s="37"/>
      <c r="J70" s="37"/>
      <c r="K70" s="37"/>
      <c r="L70" s="37"/>
      <c r="M70" s="37"/>
      <c r="N70" s="37"/>
      <c r="O70" s="37"/>
      <c r="AH70" s="36"/>
      <c r="AI70" s="36"/>
    </row>
    <row r="71" spans="1:42" x14ac:dyDescent="0.3">
      <c r="B71" s="22"/>
      <c r="H71" s="37"/>
      <c r="I71" s="37"/>
      <c r="J71" s="37"/>
      <c r="K71" s="37"/>
      <c r="L71" s="37"/>
      <c r="M71" s="37"/>
      <c r="N71" s="37"/>
      <c r="O71" s="37"/>
      <c r="AH71" s="36"/>
      <c r="AI71" s="36"/>
    </row>
    <row r="72" spans="1:42" x14ac:dyDescent="0.3">
      <c r="B72" s="22"/>
      <c r="H72" s="37"/>
      <c r="I72" s="37"/>
      <c r="J72" s="37"/>
      <c r="K72" s="37"/>
      <c r="L72" s="37"/>
      <c r="M72" s="37"/>
      <c r="N72" s="37"/>
      <c r="O72" s="37"/>
      <c r="AH72" s="36"/>
      <c r="AI72" s="36"/>
    </row>
    <row r="73" spans="1:42" x14ac:dyDescent="0.3">
      <c r="D73" s="38"/>
      <c r="E73" s="38"/>
      <c r="H73" s="37"/>
      <c r="I73" s="37"/>
      <c r="J73" s="37"/>
      <c r="K73" s="37"/>
      <c r="M73" s="37"/>
      <c r="N73" s="37"/>
      <c r="O73" s="37"/>
      <c r="P73" s="38"/>
      <c r="Q73" s="38"/>
      <c r="R73" s="38"/>
      <c r="S73" s="38"/>
      <c r="U73" s="37"/>
      <c r="V73" s="37"/>
      <c r="AG73" s="36"/>
      <c r="AJ73" s="36"/>
      <c r="AK73" s="36"/>
      <c r="AL73" s="76"/>
      <c r="AM73" s="36"/>
      <c r="AN73" s="36"/>
      <c r="AO73" s="36"/>
    </row>
    <row r="74" spans="1:42" s="9" customFormat="1" x14ac:dyDescent="0.3">
      <c r="C74" s="39"/>
      <c r="D74" s="39"/>
      <c r="E74" s="39"/>
      <c r="F74" s="39"/>
      <c r="G74" s="39"/>
      <c r="H74" s="37"/>
      <c r="I74" s="37"/>
      <c r="J74" s="37"/>
      <c r="K74" s="37"/>
      <c r="L74" s="37"/>
      <c r="M74" s="37"/>
      <c r="N74" s="37"/>
      <c r="O74" s="37"/>
      <c r="P74" s="39"/>
      <c r="Q74" s="39"/>
      <c r="R74" s="39"/>
      <c r="S74" s="39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9"/>
      <c r="AH74" s="37"/>
      <c r="AI74" s="37"/>
      <c r="AJ74" s="39"/>
      <c r="AK74" s="39"/>
      <c r="AL74" s="77"/>
      <c r="AM74" s="39"/>
      <c r="AN74" s="39"/>
      <c r="AO74" s="39"/>
    </row>
    <row r="75" spans="1:42" s="9" customFormat="1" x14ac:dyDescent="0.3">
      <c r="C75" s="39"/>
      <c r="D75" s="39"/>
      <c r="E75" s="39"/>
      <c r="F75" s="39"/>
      <c r="G75" s="39"/>
      <c r="H75" s="37"/>
      <c r="I75" s="37"/>
      <c r="J75" s="37"/>
      <c r="K75" s="37"/>
      <c r="L75" s="37"/>
      <c r="M75" s="37"/>
      <c r="N75" s="37"/>
      <c r="O75" s="37"/>
      <c r="P75" s="39"/>
      <c r="Q75" s="39"/>
      <c r="R75" s="39"/>
      <c r="S75" s="39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9"/>
      <c r="AH75" s="37"/>
      <c r="AI75" s="37"/>
      <c r="AJ75" s="39"/>
      <c r="AK75" s="39"/>
      <c r="AL75" s="77"/>
      <c r="AM75" s="39"/>
      <c r="AN75" s="39"/>
      <c r="AO75" s="39"/>
    </row>
    <row r="76" spans="1:42" x14ac:dyDescent="0.3">
      <c r="H76" s="37"/>
      <c r="I76" s="37"/>
      <c r="J76" s="37"/>
      <c r="K76" s="37"/>
      <c r="L76" s="37"/>
      <c r="M76" s="37"/>
      <c r="N76" s="37"/>
      <c r="O76" s="37"/>
      <c r="U76" s="37"/>
      <c r="V76" s="37"/>
      <c r="AG76" s="36"/>
      <c r="AJ76" s="36"/>
      <c r="AK76" s="36"/>
      <c r="AL76" s="76"/>
      <c r="AM76" s="36"/>
      <c r="AN76" s="36"/>
      <c r="AO76" s="36"/>
    </row>
    <row r="77" spans="1:42" x14ac:dyDescent="0.3">
      <c r="H77" s="37"/>
      <c r="I77" s="37"/>
      <c r="J77" s="37"/>
      <c r="K77" s="37"/>
      <c r="L77" s="37"/>
      <c r="M77" s="37"/>
      <c r="N77" s="37"/>
      <c r="O77" s="37"/>
      <c r="U77" s="37"/>
      <c r="V77" s="37"/>
      <c r="AG77" s="36"/>
      <c r="AJ77" s="36"/>
      <c r="AK77" s="36"/>
      <c r="AL77" s="76"/>
      <c r="AM77" s="36"/>
      <c r="AN77" s="36"/>
      <c r="AO77" s="36"/>
    </row>
    <row r="78" spans="1:42" x14ac:dyDescent="0.3">
      <c r="I78" s="37"/>
      <c r="J78" s="37"/>
      <c r="K78" s="37"/>
      <c r="L78" s="37"/>
      <c r="M78" s="37"/>
      <c r="N78" s="37"/>
      <c r="O78" s="37"/>
    </row>
  </sheetData>
  <mergeCells count="4">
    <mergeCell ref="D4:D6"/>
    <mergeCell ref="C4:C6"/>
    <mergeCell ref="L4:O4"/>
    <mergeCell ref="F4:K4"/>
  </mergeCells>
  <phoneticPr fontId="5" type="noConversion"/>
  <printOptions gridLines="1"/>
  <pageMargins left="0.7" right="0.7" top="0.75" bottom="0.75" header="0.3" footer="0.3"/>
  <pageSetup scale="6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D652-6795-4CDA-AAF9-68DFDA636A97}">
  <dimension ref="A1:B75"/>
  <sheetViews>
    <sheetView topLeftCell="A37" workbookViewId="0">
      <selection activeCell="I57" sqref="I57:I58"/>
    </sheetView>
  </sheetViews>
  <sheetFormatPr defaultRowHeight="14.4" x14ac:dyDescent="0.3"/>
  <cols>
    <col min="2" max="2" width="32" bestFit="1" customWidth="1"/>
  </cols>
  <sheetData>
    <row r="1" spans="1:2" x14ac:dyDescent="0.3">
      <c r="A1" s="23" t="s">
        <v>118</v>
      </c>
      <c r="B1" s="14" t="s">
        <v>83</v>
      </c>
    </row>
    <row r="2" spans="1:2" x14ac:dyDescent="0.3">
      <c r="A2" s="1" t="s">
        <v>107</v>
      </c>
      <c r="B2" s="15"/>
    </row>
    <row r="3" spans="1:2" x14ac:dyDescent="0.3">
      <c r="A3" s="1" t="s">
        <v>107</v>
      </c>
      <c r="B3" s="15"/>
    </row>
    <row r="4" spans="1:2" x14ac:dyDescent="0.3">
      <c r="A4" s="2"/>
      <c r="B4" s="16"/>
    </row>
    <row r="5" spans="1:2" x14ac:dyDescent="0.3">
      <c r="A5" s="12"/>
      <c r="B5" s="17" t="s">
        <v>109</v>
      </c>
    </row>
    <row r="6" spans="1:2" x14ac:dyDescent="0.3">
      <c r="A6" s="2"/>
      <c r="B6" s="16"/>
    </row>
    <row r="7" spans="1:2" ht="15" thickBot="1" x14ac:dyDescent="0.35">
      <c r="A7" s="5" t="s">
        <v>60</v>
      </c>
      <c r="B7" s="18" t="s">
        <v>1</v>
      </c>
    </row>
    <row r="8" spans="1:2" x14ac:dyDescent="0.3">
      <c r="A8" s="4">
        <v>800</v>
      </c>
      <c r="B8" s="19" t="s">
        <v>47</v>
      </c>
    </row>
    <row r="9" spans="1:2" x14ac:dyDescent="0.3">
      <c r="A9" s="4">
        <v>802</v>
      </c>
      <c r="B9" s="19" t="s">
        <v>3</v>
      </c>
    </row>
    <row r="10" spans="1:2" x14ac:dyDescent="0.3">
      <c r="A10" s="4">
        <v>804</v>
      </c>
      <c r="B10" s="19" t="s">
        <v>4</v>
      </c>
    </row>
    <row r="11" spans="1:2" x14ac:dyDescent="0.3">
      <c r="A11" s="4">
        <v>806</v>
      </c>
      <c r="B11" s="19" t="s">
        <v>5</v>
      </c>
    </row>
    <row r="12" spans="1:2" x14ac:dyDescent="0.3">
      <c r="A12" s="4">
        <v>807</v>
      </c>
      <c r="B12" s="19" t="s">
        <v>7</v>
      </c>
    </row>
    <row r="13" spans="1:2" x14ac:dyDescent="0.3">
      <c r="A13" s="4">
        <v>808</v>
      </c>
      <c r="B13" s="19" t="s">
        <v>8</v>
      </c>
    </row>
    <row r="14" spans="1:2" x14ac:dyDescent="0.3">
      <c r="A14" s="4">
        <v>810</v>
      </c>
      <c r="B14" s="19" t="s">
        <v>9</v>
      </c>
    </row>
    <row r="15" spans="1:2" x14ac:dyDescent="0.3">
      <c r="A15" s="4">
        <v>812</v>
      </c>
      <c r="B15" s="19" t="s">
        <v>10</v>
      </c>
    </row>
    <row r="16" spans="1:2" x14ac:dyDescent="0.3">
      <c r="A16" s="4">
        <v>814</v>
      </c>
      <c r="B16" s="19" t="s">
        <v>11</v>
      </c>
    </row>
    <row r="17" spans="1:2" x14ac:dyDescent="0.3">
      <c r="A17" s="4">
        <v>816</v>
      </c>
      <c r="B17" s="19" t="s">
        <v>12</v>
      </c>
    </row>
    <row r="18" spans="1:2" x14ac:dyDescent="0.3">
      <c r="A18" s="4">
        <v>818</v>
      </c>
      <c r="B18" s="19" t="s">
        <v>13</v>
      </c>
    </row>
    <row r="19" spans="1:2" x14ac:dyDescent="0.3">
      <c r="A19" s="4">
        <v>820</v>
      </c>
      <c r="B19" s="19" t="s">
        <v>14</v>
      </c>
    </row>
    <row r="20" spans="1:2" x14ac:dyDescent="0.3">
      <c r="A20" s="4">
        <v>822</v>
      </c>
      <c r="B20" s="19" t="s">
        <v>16</v>
      </c>
    </row>
    <row r="21" spans="1:2" x14ac:dyDescent="0.3">
      <c r="A21" s="4">
        <v>824</v>
      </c>
      <c r="B21" s="19" t="s">
        <v>17</v>
      </c>
    </row>
    <row r="22" spans="1:2" x14ac:dyDescent="0.3">
      <c r="A22" s="4">
        <v>826</v>
      </c>
      <c r="B22" s="19" t="s">
        <v>111</v>
      </c>
    </row>
    <row r="23" spans="1:2" x14ac:dyDescent="0.3">
      <c r="A23" s="4">
        <v>828</v>
      </c>
      <c r="B23" s="19" t="s">
        <v>18</v>
      </c>
    </row>
    <row r="24" spans="1:2" x14ac:dyDescent="0.3">
      <c r="A24" s="4">
        <v>830</v>
      </c>
      <c r="B24" s="19" t="s">
        <v>19</v>
      </c>
    </row>
    <row r="25" spans="1:2" x14ac:dyDescent="0.3">
      <c r="A25" s="4">
        <v>832</v>
      </c>
      <c r="B25" s="19" t="s">
        <v>20</v>
      </c>
    </row>
    <row r="26" spans="1:2" x14ac:dyDescent="0.3">
      <c r="A26" s="4">
        <v>834</v>
      </c>
      <c r="B26" s="19" t="s">
        <v>21</v>
      </c>
    </row>
    <row r="27" spans="1:2" x14ac:dyDescent="0.3">
      <c r="A27" s="4">
        <v>836</v>
      </c>
      <c r="B27" s="19" t="s">
        <v>22</v>
      </c>
    </row>
    <row r="28" spans="1:2" x14ac:dyDescent="0.3">
      <c r="A28" s="4">
        <v>838</v>
      </c>
      <c r="B28" s="19" t="s">
        <v>23</v>
      </c>
    </row>
    <row r="29" spans="1:2" x14ac:dyDescent="0.3">
      <c r="A29" s="4">
        <v>840</v>
      </c>
      <c r="B29" s="19" t="s">
        <v>24</v>
      </c>
    </row>
    <row r="30" spans="1:2" x14ac:dyDescent="0.3">
      <c r="A30" s="4">
        <v>842</v>
      </c>
      <c r="B30" s="19" t="s">
        <v>25</v>
      </c>
    </row>
    <row r="31" spans="1:2" x14ac:dyDescent="0.3">
      <c r="A31" s="4">
        <v>843</v>
      </c>
      <c r="B31" s="19" t="s">
        <v>6</v>
      </c>
    </row>
    <row r="32" spans="1:2" x14ac:dyDescent="0.3">
      <c r="A32" s="4">
        <v>844</v>
      </c>
      <c r="B32" s="19" t="s">
        <v>26</v>
      </c>
    </row>
    <row r="33" spans="1:2" x14ac:dyDescent="0.3">
      <c r="A33" s="4">
        <v>846</v>
      </c>
      <c r="B33" s="19" t="s">
        <v>27</v>
      </c>
    </row>
    <row r="34" spans="1:2" x14ac:dyDescent="0.3">
      <c r="A34" s="4">
        <v>847</v>
      </c>
      <c r="B34" s="19" t="s">
        <v>28</v>
      </c>
    </row>
    <row r="35" spans="1:2" x14ac:dyDescent="0.3">
      <c r="A35" s="4">
        <v>848</v>
      </c>
      <c r="B35" s="19" t="s">
        <v>29</v>
      </c>
    </row>
    <row r="36" spans="1:2" x14ac:dyDescent="0.3">
      <c r="A36" s="4">
        <v>850</v>
      </c>
      <c r="B36" s="19" t="s">
        <v>30</v>
      </c>
    </row>
    <row r="37" spans="1:2" x14ac:dyDescent="0.3">
      <c r="A37" s="4">
        <v>851</v>
      </c>
      <c r="B37" s="19" t="s">
        <v>31</v>
      </c>
    </row>
    <row r="38" spans="1:2" x14ac:dyDescent="0.3">
      <c r="A38" s="4">
        <v>852</v>
      </c>
      <c r="B38" s="19" t="s">
        <v>32</v>
      </c>
    </row>
    <row r="39" spans="1:2" x14ac:dyDescent="0.3">
      <c r="A39" s="4">
        <v>853</v>
      </c>
      <c r="B39" s="19" t="s">
        <v>33</v>
      </c>
    </row>
    <row r="40" spans="1:2" x14ac:dyDescent="0.3">
      <c r="A40" s="4">
        <v>854</v>
      </c>
      <c r="B40" s="19" t="s">
        <v>34</v>
      </c>
    </row>
    <row r="41" spans="1:2" x14ac:dyDescent="0.3">
      <c r="A41" s="4">
        <v>856</v>
      </c>
      <c r="B41" s="19" t="s">
        <v>35</v>
      </c>
    </row>
    <row r="42" spans="1:2" x14ac:dyDescent="0.3">
      <c r="A42" s="4">
        <v>858</v>
      </c>
      <c r="B42" s="19" t="s">
        <v>15</v>
      </c>
    </row>
    <row r="43" spans="1:2" x14ac:dyDescent="0.3">
      <c r="A43" s="4">
        <v>860</v>
      </c>
      <c r="B43" s="19" t="s">
        <v>36</v>
      </c>
    </row>
    <row r="44" spans="1:2" x14ac:dyDescent="0.3">
      <c r="A44" s="4">
        <v>861</v>
      </c>
      <c r="B44" s="19" t="s">
        <v>37</v>
      </c>
    </row>
    <row r="45" spans="1:2" x14ac:dyDescent="0.3">
      <c r="A45" s="4">
        <v>862</v>
      </c>
      <c r="B45" s="19" t="s">
        <v>38</v>
      </c>
    </row>
    <row r="46" spans="1:2" x14ac:dyDescent="0.3">
      <c r="A46" s="4">
        <v>864</v>
      </c>
      <c r="B46" s="19" t="s">
        <v>39</v>
      </c>
    </row>
    <row r="47" spans="1:2" x14ac:dyDescent="0.3">
      <c r="A47" s="4">
        <v>866</v>
      </c>
      <c r="B47" s="19" t="s">
        <v>40</v>
      </c>
    </row>
    <row r="48" spans="1:2" x14ac:dyDescent="0.3">
      <c r="A48" s="4">
        <v>868</v>
      </c>
      <c r="B48" s="19" t="s">
        <v>41</v>
      </c>
    </row>
    <row r="49" spans="1:2" x14ac:dyDescent="0.3">
      <c r="A49" s="4">
        <v>870</v>
      </c>
      <c r="B49" s="19" t="s">
        <v>42</v>
      </c>
    </row>
    <row r="50" spans="1:2" x14ac:dyDescent="0.3">
      <c r="A50" s="4">
        <v>872</v>
      </c>
      <c r="B50" s="19" t="s">
        <v>43</v>
      </c>
    </row>
    <row r="51" spans="1:2" x14ac:dyDescent="0.3">
      <c r="A51" s="4">
        <v>874</v>
      </c>
      <c r="B51" s="19" t="s">
        <v>44</v>
      </c>
    </row>
    <row r="52" spans="1:2" x14ac:dyDescent="0.3">
      <c r="A52" s="4">
        <v>876</v>
      </c>
      <c r="B52" s="19" t="s">
        <v>45</v>
      </c>
    </row>
    <row r="53" spans="1:2" x14ac:dyDescent="0.3">
      <c r="A53" s="4">
        <v>878</v>
      </c>
      <c r="B53" s="19" t="s">
        <v>46</v>
      </c>
    </row>
    <row r="54" spans="1:2" x14ac:dyDescent="0.3">
      <c r="A54" s="4">
        <v>880</v>
      </c>
      <c r="B54" s="19" t="s">
        <v>48</v>
      </c>
    </row>
    <row r="55" spans="1:2" x14ac:dyDescent="0.3">
      <c r="A55" s="4">
        <v>882</v>
      </c>
      <c r="B55" s="19" t="s">
        <v>49</v>
      </c>
    </row>
    <row r="56" spans="1:2" x14ac:dyDescent="0.3">
      <c r="A56" s="4">
        <v>883</v>
      </c>
      <c r="B56" s="19" t="s">
        <v>50</v>
      </c>
    </row>
    <row r="57" spans="1:2" x14ac:dyDescent="0.3">
      <c r="A57" s="4">
        <v>884</v>
      </c>
      <c r="B57" s="19" t="s">
        <v>51</v>
      </c>
    </row>
    <row r="58" spans="1:2" x14ac:dyDescent="0.3">
      <c r="A58" s="4">
        <v>886</v>
      </c>
      <c r="B58" s="19" t="s">
        <v>2</v>
      </c>
    </row>
    <row r="59" spans="1:2" x14ac:dyDescent="0.3">
      <c r="A59" s="4">
        <v>888</v>
      </c>
      <c r="B59" s="19" t="s">
        <v>52</v>
      </c>
    </row>
    <row r="60" spans="1:2" x14ac:dyDescent="0.3">
      <c r="A60" s="4">
        <v>889</v>
      </c>
      <c r="B60" s="19" t="s">
        <v>53</v>
      </c>
    </row>
    <row r="61" spans="1:2" x14ac:dyDescent="0.3">
      <c r="A61" s="4">
        <v>890</v>
      </c>
      <c r="B61" s="19" t="s">
        <v>54</v>
      </c>
    </row>
    <row r="62" spans="1:2" x14ac:dyDescent="0.3">
      <c r="A62" s="4">
        <v>892</v>
      </c>
      <c r="B62" s="19" t="s">
        <v>55</v>
      </c>
    </row>
    <row r="63" spans="1:2" x14ac:dyDescent="0.3">
      <c r="A63" s="4">
        <v>894</v>
      </c>
      <c r="B63" s="19" t="s">
        <v>56</v>
      </c>
    </row>
    <row r="64" spans="1:2" x14ac:dyDescent="0.3">
      <c r="A64" s="4">
        <v>896</v>
      </c>
      <c r="B64" s="19" t="s">
        <v>57</v>
      </c>
    </row>
    <row r="65" spans="1:2" x14ac:dyDescent="0.3">
      <c r="A65" s="4">
        <v>898</v>
      </c>
      <c r="B65" s="19" t="s">
        <v>58</v>
      </c>
    </row>
    <row r="66" spans="1:2" x14ac:dyDescent="0.3">
      <c r="A66" s="20"/>
      <c r="B66" s="21" t="s">
        <v>0</v>
      </c>
    </row>
    <row r="69" spans="1:2" x14ac:dyDescent="0.3">
      <c r="B69" s="17"/>
    </row>
    <row r="71" spans="1:2" x14ac:dyDescent="0.3">
      <c r="B71" s="22"/>
    </row>
    <row r="72" spans="1:2" x14ac:dyDescent="0.3">
      <c r="B72" s="22"/>
    </row>
    <row r="74" spans="1:2" x14ac:dyDescent="0.3">
      <c r="A74" s="9"/>
      <c r="B74" s="9"/>
    </row>
    <row r="75" spans="1:2" x14ac:dyDescent="0.3">
      <c r="A75" s="9"/>
      <c r="B75" s="9"/>
    </row>
  </sheetData>
  <autoFilter ref="A7:B7" xr:uid="{F45BD652-6795-4CDA-AAF9-68DFDA636A97}">
    <sortState xmlns:xlrd2="http://schemas.microsoft.com/office/spreadsheetml/2017/richdata2" ref="A8:B66">
      <sortCondition ref="A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 &amp; I</vt:lpstr>
      <vt:lpstr>Sheet1</vt:lpstr>
      <vt:lpstr>Sheet2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carringtonc</dc:creator>
  <cp:lastModifiedBy>Katie Buchanan</cp:lastModifiedBy>
  <cp:lastPrinted>2023-08-30T19:32:11Z</cp:lastPrinted>
  <dcterms:created xsi:type="dcterms:W3CDTF">2013-08-01T13:53:33Z</dcterms:created>
  <dcterms:modified xsi:type="dcterms:W3CDTF">2023-08-30T19:55:16Z</dcterms:modified>
</cp:coreProperties>
</file>